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cf.sharepoint.com/sites/UCFTeam-HR-Pay-Team/Shared Documents/General/Payroll Web Page/Web Updates 2022/"/>
    </mc:Choice>
  </mc:AlternateContent>
  <xr:revisionPtr revIDLastSave="10" documentId="8_{D4A10BA9-31B3-4EB2-8591-03D72114C45A}" xr6:coauthVersionLast="47" xr6:coauthVersionMax="47" xr10:uidLastSave="{21A8A597-B869-49E5-9717-29F30B83D644}"/>
  <bookViews>
    <workbookView showHorizontalScroll="0" xWindow="28680" yWindow="-120" windowWidth="29040" windowHeight="15840" xr2:uid="{00000000-000D-0000-FFFF-FFFF00000000}"/>
  </bookViews>
  <sheets>
    <sheet name="Data Entry" sheetId="1" r:id="rId1"/>
    <sheet name="TimeSheet" sheetId="2" r:id="rId2"/>
    <sheet name="Exceptions" sheetId="4" r:id="rId3"/>
    <sheet name="Tech Maintenance" sheetId="5" state="hidden" r:id="rId4"/>
  </sheets>
  <definedNames>
    <definedName name="LeaveType">'Data Entry'!$AE$38:$AE$50</definedName>
    <definedName name="_xlnm.Print_Area" localSheetId="0">'Data Entry'!$AD$3:$AO$4</definedName>
    <definedName name="_xlnm.Print_Area" localSheetId="2">Exceptions!$AA$7:$AI$8</definedName>
    <definedName name="_xlnm.Print_Area" localSheetId="1">TimeSheet!$AC$2:$AM$2</definedName>
    <definedName name="WrkGrp">'Data Entry'!$AR$2:$AR$6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E28" i="2"/>
  <c r="F28" i="2"/>
  <c r="H28" i="2"/>
  <c r="I28" i="2"/>
  <c r="K28" i="2"/>
  <c r="L28" i="2"/>
  <c r="M28" i="2"/>
  <c r="N28" i="2"/>
  <c r="O28" i="2"/>
  <c r="P28" i="2"/>
  <c r="Q28" i="2"/>
  <c r="R28" i="2"/>
  <c r="S28" i="2"/>
  <c r="D29" i="2"/>
  <c r="E29" i="2"/>
  <c r="F29" i="2"/>
  <c r="H29" i="2"/>
  <c r="I29" i="2"/>
  <c r="K29" i="2"/>
  <c r="L29" i="2"/>
  <c r="M29" i="2"/>
  <c r="N29" i="2"/>
  <c r="O29" i="2"/>
  <c r="P29" i="2"/>
  <c r="Q29" i="2"/>
  <c r="R29" i="2"/>
  <c r="S29" i="2"/>
  <c r="D30" i="2"/>
  <c r="E30" i="2"/>
  <c r="F30" i="2"/>
  <c r="H30" i="2"/>
  <c r="I30" i="2"/>
  <c r="K30" i="2"/>
  <c r="L30" i="2"/>
  <c r="M30" i="2"/>
  <c r="N30" i="2"/>
  <c r="O30" i="2"/>
  <c r="P30" i="2"/>
  <c r="Q30" i="2"/>
  <c r="R30" i="2"/>
  <c r="S30" i="2"/>
  <c r="D31" i="2"/>
  <c r="E31" i="2"/>
  <c r="F31" i="2"/>
  <c r="H31" i="2"/>
  <c r="I31" i="2"/>
  <c r="K31" i="2"/>
  <c r="L31" i="2"/>
  <c r="M31" i="2"/>
  <c r="N31" i="2"/>
  <c r="O31" i="2"/>
  <c r="P31" i="2"/>
  <c r="Q31" i="2"/>
  <c r="R31" i="2"/>
  <c r="S31" i="2"/>
  <c r="D32" i="2"/>
  <c r="E32" i="2"/>
  <c r="F32" i="2"/>
  <c r="H32" i="2"/>
  <c r="I32" i="2"/>
  <c r="K32" i="2"/>
  <c r="L32" i="2"/>
  <c r="M32" i="2"/>
  <c r="N32" i="2"/>
  <c r="O32" i="2"/>
  <c r="P32" i="2"/>
  <c r="Q32" i="2"/>
  <c r="R32" i="2"/>
  <c r="S32" i="2"/>
  <c r="D33" i="2"/>
  <c r="E33" i="2"/>
  <c r="F33" i="2"/>
  <c r="H33" i="2"/>
  <c r="I33" i="2"/>
  <c r="K33" i="2"/>
  <c r="L33" i="2"/>
  <c r="M33" i="2"/>
  <c r="N33" i="2"/>
  <c r="O33" i="2"/>
  <c r="P33" i="2"/>
  <c r="Q33" i="2"/>
  <c r="R33" i="2"/>
  <c r="S33" i="2"/>
  <c r="D34" i="2"/>
  <c r="E34" i="2"/>
  <c r="F34" i="2"/>
  <c r="H34" i="2"/>
  <c r="I34" i="2"/>
  <c r="K34" i="2"/>
  <c r="L34" i="2"/>
  <c r="M34" i="2"/>
  <c r="N34" i="2"/>
  <c r="O34" i="2"/>
  <c r="P34" i="2"/>
  <c r="Q34" i="2"/>
  <c r="R34" i="2"/>
  <c r="S34" i="2"/>
  <c r="D35" i="2"/>
  <c r="E35" i="2"/>
  <c r="F35" i="2"/>
  <c r="H35" i="2"/>
  <c r="I35" i="2"/>
  <c r="K35" i="2"/>
  <c r="L35" i="2"/>
  <c r="M35" i="2"/>
  <c r="N35" i="2"/>
  <c r="O35" i="2"/>
  <c r="P35" i="2"/>
  <c r="Q35" i="2"/>
  <c r="R35" i="2"/>
  <c r="S35" i="2"/>
  <c r="B67" i="1" l="1"/>
  <c r="B68" i="1"/>
  <c r="B69" i="1"/>
  <c r="B70" i="1"/>
  <c r="B71" i="1"/>
  <c r="B72" i="1"/>
  <c r="B73" i="1"/>
  <c r="B74" i="1"/>
  <c r="B66" i="1"/>
  <c r="AC11" i="1"/>
  <c r="AD11" i="1" s="1"/>
  <c r="AD20" i="1"/>
  <c r="AD21" i="1" s="1"/>
  <c r="D20" i="1" s="1"/>
  <c r="E36" i="2" s="1"/>
  <c r="AE20" i="1"/>
  <c r="AE21" i="1" s="1"/>
  <c r="E20" i="1" s="1"/>
  <c r="F36" i="2" s="1"/>
  <c r="AF43" i="1"/>
  <c r="AK20" i="1"/>
  <c r="AK21" i="1" s="1"/>
  <c r="K20" i="1" s="1"/>
  <c r="N36" i="2" s="1"/>
  <c r="AL20" i="1"/>
  <c r="AL21" i="1" s="1"/>
  <c r="L20" i="1" s="1"/>
  <c r="O36" i="2" s="1"/>
  <c r="AM20" i="1"/>
  <c r="AM21" i="1" s="1"/>
  <c r="M20" i="1" s="1"/>
  <c r="P36" i="2" s="1"/>
  <c r="AN20" i="1"/>
  <c r="AN21" i="1" s="1"/>
  <c r="N20" i="1" s="1"/>
  <c r="Q36" i="2" s="1"/>
  <c r="AO20" i="1"/>
  <c r="AO21" i="1" s="1"/>
  <c r="O20" i="1" s="1"/>
  <c r="R36" i="2" s="1"/>
  <c r="AG43" i="1"/>
  <c r="AI13" i="1"/>
  <c r="AI12" i="1"/>
  <c r="AI15" i="1"/>
  <c r="AI14" i="1"/>
  <c r="AF13" i="1"/>
  <c r="AF12" i="1"/>
  <c r="AU12" i="1" s="1"/>
  <c r="AF15" i="1"/>
  <c r="AF14" i="1"/>
  <c r="AM13" i="1"/>
  <c r="AM12" i="1"/>
  <c r="AM15" i="1"/>
  <c r="AJ13" i="1"/>
  <c r="AJ12" i="1"/>
  <c r="AJ15" i="1"/>
  <c r="K3" i="1"/>
  <c r="M19" i="4" s="1"/>
  <c r="AC13" i="1"/>
  <c r="AC15" i="1"/>
  <c r="AC14" i="1"/>
  <c r="AR15" i="1" s="1"/>
  <c r="AC12" i="1"/>
  <c r="AR13" i="1" s="1"/>
  <c r="AG12" i="1"/>
  <c r="AV13" i="1" s="1"/>
  <c r="AG14" i="1"/>
  <c r="AH12" i="1"/>
  <c r="AW13" i="1" s="1"/>
  <c r="AH14" i="1"/>
  <c r="AW15" i="1" s="1"/>
  <c r="AM14" i="1"/>
  <c r="AO13" i="1"/>
  <c r="AO12" i="1"/>
  <c r="AO15" i="1"/>
  <c r="AO14" i="1"/>
  <c r="AP13" i="1"/>
  <c r="AP12" i="1"/>
  <c r="AP15" i="1"/>
  <c r="AP14" i="1"/>
  <c r="C10" i="1"/>
  <c r="C33" i="1" s="1"/>
  <c r="C27" i="4" s="1"/>
  <c r="D10" i="1"/>
  <c r="D33" i="1" s="1"/>
  <c r="D27" i="4" s="1"/>
  <c r="E10" i="1"/>
  <c r="E33" i="1" s="1"/>
  <c r="E27" i="4" s="1"/>
  <c r="F10" i="1"/>
  <c r="F33" i="1" s="1"/>
  <c r="F27" i="4" s="1"/>
  <c r="G10" i="1"/>
  <c r="G33" i="1" s="1"/>
  <c r="G27" i="4" s="1"/>
  <c r="H10" i="1"/>
  <c r="H33" i="1" s="1"/>
  <c r="H27" i="4" s="1"/>
  <c r="I10" i="1"/>
  <c r="I33" i="1" s="1"/>
  <c r="I27" i="4" s="1"/>
  <c r="J10" i="1"/>
  <c r="K33" i="1" s="1"/>
  <c r="K27" i="4" s="1"/>
  <c r="K10" i="1"/>
  <c r="L33" i="1" s="1"/>
  <c r="L27" i="4" s="1"/>
  <c r="L10" i="1"/>
  <c r="M33" i="1" s="1"/>
  <c r="M27" i="4" s="1"/>
  <c r="M10" i="1"/>
  <c r="N33" i="1" s="1"/>
  <c r="N27" i="4" s="1"/>
  <c r="N10" i="1"/>
  <c r="O33" i="1" s="1"/>
  <c r="O27" i="4" s="1"/>
  <c r="O10" i="1"/>
  <c r="P33" i="1" s="1"/>
  <c r="P27" i="4" s="1"/>
  <c r="P10" i="1"/>
  <c r="Q33" i="1" s="1"/>
  <c r="Q27" i="4" s="1"/>
  <c r="AD12" i="1"/>
  <c r="AE12" i="1"/>
  <c r="AK12" i="1"/>
  <c r="AL12" i="1"/>
  <c r="AN12" i="1"/>
  <c r="AR12" i="1"/>
  <c r="AS12" i="1"/>
  <c r="AT12" i="1"/>
  <c r="AY12" i="1"/>
  <c r="AZ12" i="1"/>
  <c r="BA12" i="1"/>
  <c r="BB12" i="1"/>
  <c r="BC12" i="1"/>
  <c r="BD12" i="1"/>
  <c r="BE12" i="1"/>
  <c r="AD13" i="1"/>
  <c r="AE13" i="1"/>
  <c r="AG13" i="1"/>
  <c r="AH13" i="1"/>
  <c r="AK13" i="1"/>
  <c r="AL13" i="1"/>
  <c r="AN13" i="1"/>
  <c r="AS13" i="1"/>
  <c r="AT13" i="1"/>
  <c r="AX13" i="1"/>
  <c r="AY13" i="1"/>
  <c r="AZ13" i="1"/>
  <c r="BA13" i="1"/>
  <c r="BB13" i="1"/>
  <c r="BC13" i="1"/>
  <c r="BD13" i="1"/>
  <c r="BE13" i="1"/>
  <c r="AD14" i="1"/>
  <c r="AE14" i="1"/>
  <c r="AJ14" i="1"/>
  <c r="AY15" i="1" s="1"/>
  <c r="AK14" i="1"/>
  <c r="AL14" i="1"/>
  <c r="AN14" i="1"/>
  <c r="AS14" i="1"/>
  <c r="AU14" i="1"/>
  <c r="AZ14" i="1"/>
  <c r="BA14" i="1"/>
  <c r="BB14" i="1"/>
  <c r="BC14" i="1"/>
  <c r="BD14" i="1"/>
  <c r="BE14" i="1"/>
  <c r="AD15" i="1"/>
  <c r="AE15" i="1"/>
  <c r="AT14" i="1" s="1"/>
  <c r="AG15" i="1"/>
  <c r="AH15" i="1"/>
  <c r="AK15" i="1"/>
  <c r="AL15" i="1"/>
  <c r="AN15" i="1"/>
  <c r="AS15" i="1"/>
  <c r="AT15" i="1"/>
  <c r="AU15" i="1"/>
  <c r="AX15" i="1"/>
  <c r="AZ15" i="1"/>
  <c r="BA15" i="1"/>
  <c r="BB15" i="1"/>
  <c r="BC15" i="1"/>
  <c r="BD15" i="1"/>
  <c r="BE15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J35" i="1"/>
  <c r="J36" i="1"/>
  <c r="AF42" i="1" s="1"/>
  <c r="J37" i="1"/>
  <c r="J38" i="1"/>
  <c r="J39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R35" i="1"/>
  <c r="AG38" i="1" s="1"/>
  <c r="R36" i="1"/>
  <c r="AG42" i="1" s="1"/>
  <c r="R37" i="1"/>
  <c r="R38" i="1"/>
  <c r="R3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F38" i="1"/>
  <c r="AF39" i="1"/>
  <c r="AG39" i="1"/>
  <c r="AF40" i="1"/>
  <c r="AG40" i="1"/>
  <c r="AF41" i="1"/>
  <c r="AG41" i="1"/>
  <c r="AF44" i="1"/>
  <c r="AG44" i="1"/>
  <c r="AF45" i="1"/>
  <c r="AG45" i="1"/>
  <c r="AF46" i="1"/>
  <c r="AG46" i="1"/>
  <c r="AF47" i="1"/>
  <c r="AG47" i="1"/>
  <c r="AF48" i="1"/>
  <c r="AG48" i="1"/>
  <c r="AF49" i="1"/>
  <c r="AG49" i="1"/>
  <c r="AF50" i="1"/>
  <c r="AG50" i="1"/>
  <c r="AD59" i="1"/>
  <c r="AC59" i="1"/>
  <c r="AD60" i="1"/>
  <c r="AC60" i="1"/>
  <c r="AD61" i="1"/>
  <c r="AC61" i="1"/>
  <c r="AD62" i="1"/>
  <c r="AC62" i="1"/>
  <c r="Q2" i="4"/>
  <c r="B5" i="4"/>
  <c r="G5" i="4"/>
  <c r="K5" i="4"/>
  <c r="N5" i="4"/>
  <c r="R5" i="4"/>
  <c r="E6" i="4"/>
  <c r="R15" i="4"/>
  <c r="R16" i="4"/>
  <c r="J19" i="4"/>
  <c r="D21" i="4"/>
  <c r="H21" i="4"/>
  <c r="D22" i="4"/>
  <c r="H22" i="4"/>
  <c r="B29" i="4"/>
  <c r="C29" i="4"/>
  <c r="D29" i="4"/>
  <c r="E29" i="4"/>
  <c r="F29" i="4"/>
  <c r="G29" i="4"/>
  <c r="H29" i="4"/>
  <c r="I29" i="4"/>
  <c r="K29" i="4"/>
  <c r="L29" i="4"/>
  <c r="M29" i="4"/>
  <c r="N29" i="4"/>
  <c r="O29" i="4"/>
  <c r="P29" i="4"/>
  <c r="Q29" i="4"/>
  <c r="B30" i="4"/>
  <c r="C30" i="4"/>
  <c r="D30" i="4"/>
  <c r="E30" i="4"/>
  <c r="F30" i="4"/>
  <c r="G30" i="4"/>
  <c r="H30" i="4"/>
  <c r="I30" i="4"/>
  <c r="K30" i="4"/>
  <c r="L30" i="4"/>
  <c r="M30" i="4"/>
  <c r="N30" i="4"/>
  <c r="O30" i="4"/>
  <c r="P30" i="4"/>
  <c r="Q30" i="4"/>
  <c r="B31" i="4"/>
  <c r="C31" i="4"/>
  <c r="D31" i="4"/>
  <c r="E31" i="4"/>
  <c r="F31" i="4"/>
  <c r="G31" i="4"/>
  <c r="H31" i="4"/>
  <c r="I31" i="4"/>
  <c r="K31" i="4"/>
  <c r="L31" i="4"/>
  <c r="M31" i="4"/>
  <c r="N31" i="4"/>
  <c r="O31" i="4"/>
  <c r="P31" i="4"/>
  <c r="Q31" i="4"/>
  <c r="B32" i="4"/>
  <c r="C32" i="4"/>
  <c r="D32" i="4"/>
  <c r="E32" i="4"/>
  <c r="F32" i="4"/>
  <c r="G32" i="4"/>
  <c r="H32" i="4"/>
  <c r="I32" i="4"/>
  <c r="K32" i="4"/>
  <c r="L32" i="4"/>
  <c r="M32" i="4"/>
  <c r="N32" i="4"/>
  <c r="O32" i="4"/>
  <c r="P32" i="4"/>
  <c r="Q32" i="4"/>
  <c r="B33" i="4"/>
  <c r="C33" i="4"/>
  <c r="D33" i="4"/>
  <c r="E33" i="4"/>
  <c r="F33" i="4"/>
  <c r="G33" i="4"/>
  <c r="H33" i="4"/>
  <c r="I33" i="4"/>
  <c r="K33" i="4"/>
  <c r="L33" i="4"/>
  <c r="M33" i="4"/>
  <c r="N33" i="4"/>
  <c r="O33" i="4"/>
  <c r="P33" i="4"/>
  <c r="Q33" i="4"/>
  <c r="B47" i="4"/>
  <c r="C47" i="4"/>
  <c r="D47" i="4"/>
  <c r="E47" i="4"/>
  <c r="F47" i="4"/>
  <c r="G47" i="4"/>
  <c r="H47" i="4"/>
  <c r="B48" i="4"/>
  <c r="C48" i="4"/>
  <c r="D48" i="4"/>
  <c r="E48" i="4"/>
  <c r="F48" i="4"/>
  <c r="G48" i="4"/>
  <c r="H48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E8" i="2"/>
  <c r="P1" i="2"/>
  <c r="P2" i="2"/>
  <c r="J3" i="2"/>
  <c r="N3" i="2" s="1"/>
  <c r="P3" i="2"/>
  <c r="B6" i="2"/>
  <c r="H6" i="2"/>
  <c r="L6" i="2"/>
  <c r="O6" i="2"/>
  <c r="S6" i="2"/>
  <c r="S22" i="2"/>
  <c r="S23" i="2"/>
  <c r="AG20" i="1" l="1"/>
  <c r="AG21" i="1" s="1"/>
  <c r="G20" i="1" s="1"/>
  <c r="I36" i="2" s="1"/>
  <c r="AU13" i="1"/>
  <c r="AI20" i="1"/>
  <c r="AI21" i="1" s="1"/>
  <c r="I20" i="1" s="1"/>
  <c r="L36" i="2" s="1"/>
  <c r="AX14" i="1"/>
  <c r="AX12" i="1"/>
  <c r="AH20" i="1"/>
  <c r="AH21" i="1" s="1"/>
  <c r="H20" i="1" s="1"/>
  <c r="K36" i="2" s="1"/>
  <c r="AW14" i="1"/>
  <c r="AW12" i="1"/>
  <c r="AV14" i="1"/>
  <c r="AV15" i="1"/>
  <c r="AV12" i="1"/>
  <c r="AF20" i="1"/>
  <c r="AF21" i="1" s="1"/>
  <c r="F20" i="1" s="1"/>
  <c r="H36" i="2" s="1"/>
  <c r="AR14" i="1"/>
  <c r="C11" i="1"/>
  <c r="AC34" i="1"/>
  <c r="AD53" i="1"/>
  <c r="AH39" i="1"/>
  <c r="AO34" i="1"/>
  <c r="AG34" i="1"/>
  <c r="AH42" i="1"/>
  <c r="J30" i="4"/>
  <c r="AK34" i="1"/>
  <c r="AD55" i="1"/>
  <c r="AD54" i="1"/>
  <c r="AC53" i="1"/>
  <c r="R30" i="4"/>
  <c r="AH44" i="1"/>
  <c r="AH48" i="1"/>
  <c r="AH47" i="1"/>
  <c r="AY14" i="1"/>
  <c r="AJ20" i="1"/>
  <c r="AJ21" i="1" s="1"/>
  <c r="J20" i="1" s="1"/>
  <c r="M36" i="2" s="1"/>
  <c r="AP20" i="1"/>
  <c r="AP21" i="1" s="1"/>
  <c r="P20" i="1" s="1"/>
  <c r="S36" i="2" s="1"/>
  <c r="AC20" i="1"/>
  <c r="AC21" i="1" s="1"/>
  <c r="C20" i="1" s="1"/>
  <c r="D36" i="2" s="1"/>
  <c r="AD56" i="1"/>
  <c r="AC55" i="1"/>
  <c r="AH50" i="1"/>
  <c r="AH45" i="1"/>
  <c r="AH40" i="1"/>
  <c r="AH43" i="1"/>
  <c r="R33" i="4"/>
  <c r="J32" i="4"/>
  <c r="R29" i="4"/>
  <c r="AH49" i="1"/>
  <c r="AH38" i="1"/>
  <c r="AP34" i="1"/>
  <c r="AN34" i="1"/>
  <c r="AL34" i="1"/>
  <c r="AJ34" i="1"/>
  <c r="AH34" i="1"/>
  <c r="AF34" i="1"/>
  <c r="AD34" i="1"/>
  <c r="J33" i="4"/>
  <c r="R32" i="4"/>
  <c r="R31" i="4"/>
  <c r="J31" i="4"/>
  <c r="J29" i="4"/>
  <c r="AC56" i="1"/>
  <c r="AC54" i="1"/>
  <c r="AH46" i="1"/>
  <c r="AH41" i="1"/>
  <c r="AM34" i="1"/>
  <c r="AI34" i="1"/>
  <c r="AE34" i="1"/>
  <c r="AE11" i="1"/>
  <c r="D11" i="1"/>
  <c r="S37" i="2" l="1"/>
  <c r="L37" i="2"/>
  <c r="C34" i="1"/>
  <c r="C28" i="4" s="1"/>
  <c r="D27" i="2"/>
  <c r="D34" i="1"/>
  <c r="D28" i="4" s="1"/>
  <c r="E27" i="2"/>
  <c r="P21" i="1"/>
  <c r="E29" i="1" s="1"/>
  <c r="F22" i="4" s="1"/>
  <c r="I21" i="1"/>
  <c r="E28" i="1" s="1"/>
  <c r="F21" i="4" s="1"/>
  <c r="E11" i="1"/>
  <c r="F27" i="2" s="1"/>
  <c r="AF11" i="1"/>
  <c r="O29" i="1"/>
  <c r="Q29" i="1" s="1"/>
  <c r="O28" i="1" l="1"/>
  <c r="Q28" i="1" s="1"/>
  <c r="B21" i="1"/>
  <c r="B37" i="2" s="1"/>
  <c r="F23" i="4"/>
  <c r="E34" i="1"/>
  <c r="E28" i="4" s="1"/>
  <c r="AG11" i="1"/>
  <c r="F11" i="1"/>
  <c r="H27" i="2" s="1"/>
  <c r="F34" i="1" l="1"/>
  <c r="F28" i="4" s="1"/>
  <c r="AH11" i="1"/>
  <c r="G11" i="1"/>
  <c r="I27" i="2" s="1"/>
  <c r="G34" i="1" l="1"/>
  <c r="G28" i="4" s="1"/>
  <c r="AI11" i="1"/>
  <c r="H11" i="1"/>
  <c r="K27" i="2" s="1"/>
  <c r="H34" i="1" l="1"/>
  <c r="H28" i="4" s="1"/>
  <c r="AJ11" i="1"/>
  <c r="I11" i="1"/>
  <c r="L27" i="2" s="1"/>
  <c r="I34" i="1" l="1"/>
  <c r="I28" i="4" s="1"/>
  <c r="AK11" i="1"/>
  <c r="J11" i="1"/>
  <c r="M27" i="2" s="1"/>
  <c r="K34" i="1" l="1"/>
  <c r="K28" i="4" s="1"/>
  <c r="AL11" i="1"/>
  <c r="K11" i="1"/>
  <c r="N27" i="2" s="1"/>
  <c r="L34" i="1" l="1"/>
  <c r="L28" i="4" s="1"/>
  <c r="AM11" i="1"/>
  <c r="L11" i="1"/>
  <c r="O27" i="2" s="1"/>
  <c r="M34" i="1" l="1"/>
  <c r="M28" i="4" s="1"/>
  <c r="AN11" i="1"/>
  <c r="M11" i="1"/>
  <c r="P27" i="2" s="1"/>
  <c r="N34" i="1" l="1"/>
  <c r="N28" i="4" s="1"/>
  <c r="AO11" i="1"/>
  <c r="N11" i="1"/>
  <c r="Q27" i="2" s="1"/>
  <c r="O34" i="1" l="1"/>
  <c r="O28" i="4" s="1"/>
  <c r="AP11" i="1"/>
  <c r="P11" i="1" s="1"/>
  <c r="S27" i="2" s="1"/>
  <c r="O11" i="1"/>
  <c r="R27" i="2" s="1"/>
  <c r="P34" i="1" l="1"/>
  <c r="P28" i="4" s="1"/>
  <c r="Q34" i="1"/>
  <c r="Q2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hsantos</author>
    <author xml:space="preserve"> Hector Santos</author>
    <author>Monica Rodriguez</author>
  </authors>
  <commentList>
    <comment ref="G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Beginning Pay Period date here with format mm/dd/yyyy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This cell is protected.  Enter the Beginning Pay Period date on the PP Begin field.</t>
        </r>
      </text>
    </comment>
    <comment ref="G2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Overtime (for APN, OPSH and USNEX only)</t>
        </r>
      </text>
    </comment>
    <comment ref="I27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EXC = Excess of 40 not worked</t>
        </r>
      </text>
    </comment>
    <comment ref="Q2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Undefined eXtra Hours: Make sure this column has zero values.
All extra hours must be defined as OVT and/or EXC.</t>
        </r>
      </text>
    </comment>
  </commentList>
</comments>
</file>

<file path=xl/sharedStrings.xml><?xml version="1.0" encoding="utf-8"?>
<sst xmlns="http://schemas.openxmlformats.org/spreadsheetml/2006/main" count="279" uniqueCount="189">
  <si>
    <t>In</t>
  </si>
  <si>
    <t>Out</t>
  </si>
  <si>
    <t>Total Hrs</t>
  </si>
  <si>
    <t>FRI</t>
  </si>
  <si>
    <t>SAT</t>
  </si>
  <si>
    <t>SUN</t>
  </si>
  <si>
    <t>MON</t>
  </si>
  <si>
    <t>TUE</t>
  </si>
  <si>
    <t>WED</t>
  </si>
  <si>
    <t>THU</t>
  </si>
  <si>
    <t>University of Central Florida</t>
  </si>
  <si>
    <t>Employee Time Sheet</t>
  </si>
  <si>
    <t>PP Begin:</t>
  </si>
  <si>
    <t>PP End:</t>
  </si>
  <si>
    <t>ID:</t>
  </si>
  <si>
    <t>Hours Worked</t>
  </si>
  <si>
    <t>Total</t>
  </si>
  <si>
    <t>Type</t>
  </si>
  <si>
    <t>Sick</t>
  </si>
  <si>
    <t xml:space="preserve">Total Hours Worked Week 1:   </t>
  </si>
  <si>
    <t xml:space="preserve">Total Hours Worked Week 2:   </t>
  </si>
  <si>
    <t>Sched Hours</t>
  </si>
  <si>
    <t>*Actual Hrs</t>
  </si>
  <si>
    <t>Enter Biweekly</t>
  </si>
  <si>
    <t>On-call Amount:</t>
  </si>
  <si>
    <t>$</t>
  </si>
  <si>
    <t>Wk 1 Total</t>
  </si>
  <si>
    <t>Wk 2 Total</t>
  </si>
  <si>
    <t>Leave</t>
  </si>
  <si>
    <t>Wk 1</t>
  </si>
  <si>
    <t>Wk 2</t>
  </si>
  <si>
    <t>Annual Leave</t>
  </si>
  <si>
    <t>Military</t>
  </si>
  <si>
    <t>Admin Leave</t>
  </si>
  <si>
    <t>A</t>
  </si>
  <si>
    <t>S73</t>
  </si>
  <si>
    <t>AdmLv</t>
  </si>
  <si>
    <t>MIL</t>
  </si>
  <si>
    <t>DIS</t>
  </si>
  <si>
    <t>OCT</t>
  </si>
  <si>
    <t>SCT</t>
  </si>
  <si>
    <t>SPS</t>
  </si>
  <si>
    <t>PH</t>
  </si>
  <si>
    <t>WC</t>
  </si>
  <si>
    <t>LWO</t>
  </si>
  <si>
    <t>S</t>
  </si>
  <si>
    <t>WCL</t>
  </si>
  <si>
    <t>(A)</t>
  </si>
  <si>
    <t>(MIL)</t>
  </si>
  <si>
    <t>(AdmLv)</t>
  </si>
  <si>
    <t>(DIS)</t>
  </si>
  <si>
    <t>Disability</t>
  </si>
  <si>
    <t>(OCT)</t>
  </si>
  <si>
    <t>(SCT)</t>
  </si>
  <si>
    <t>Special Comp</t>
  </si>
  <si>
    <t>OverTime Comp</t>
  </si>
  <si>
    <t>(SPS)</t>
  </si>
  <si>
    <t>Sick Leave Pool</t>
  </si>
  <si>
    <t>(PH)</t>
  </si>
  <si>
    <t>Personal Hol</t>
  </si>
  <si>
    <t>(WC)</t>
  </si>
  <si>
    <t>Work Comp</t>
  </si>
  <si>
    <t>(LWO)</t>
  </si>
  <si>
    <t>Leave Without Pay</t>
  </si>
  <si>
    <t>(S)</t>
  </si>
  <si>
    <t>(WCL)</t>
  </si>
  <si>
    <t>WkCmp Lv/no Pay</t>
  </si>
  <si>
    <t>LvTyp</t>
  </si>
  <si>
    <t>Wk1</t>
  </si>
  <si>
    <t>Wk2</t>
  </si>
  <si>
    <t>DO NOT USE EXCEL'S File&gt;Print OPTION TO PRINT THE TIMESHEET.</t>
  </si>
  <si>
    <t>Empl Rcd#:</t>
  </si>
  <si>
    <t>Work Group:</t>
  </si>
  <si>
    <t>Leave and Pay Exceptions Report Attached?</t>
  </si>
  <si>
    <t>Supervisor's Signature</t>
  </si>
  <si>
    <t>Date</t>
  </si>
  <si>
    <t>00 - 07</t>
  </si>
  <si>
    <t>08 - 22</t>
  </si>
  <si>
    <t>23 - 37</t>
  </si>
  <si>
    <t>38 - 52</t>
  </si>
  <si>
    <t>53 - 60</t>
  </si>
  <si>
    <t>Minutes</t>
  </si>
  <si>
    <t>Decimal of Hour</t>
  </si>
  <si>
    <t>.00</t>
  </si>
  <si>
    <t>.25</t>
  </si>
  <si>
    <t>.50</t>
  </si>
  <si>
    <t>.75</t>
  </si>
  <si>
    <t>1.00</t>
  </si>
  <si>
    <t>Quarter Hours</t>
  </si>
  <si>
    <t>Minutes Conversion Chart</t>
  </si>
  <si>
    <t xml:space="preserve">0 - .1249   </t>
  </si>
  <si>
    <t xml:space="preserve">.1250 - .3749   </t>
  </si>
  <si>
    <t xml:space="preserve">.3750 - .6249   </t>
  </si>
  <si>
    <t xml:space="preserve">.6250 - .8749   </t>
  </si>
  <si>
    <t xml:space="preserve">.8750 - .9999   </t>
  </si>
  <si>
    <t>Employee's Signature</t>
  </si>
  <si>
    <t>ID</t>
  </si>
  <si>
    <t>Empl Rcd#</t>
  </si>
  <si>
    <t>Work Group</t>
  </si>
  <si>
    <t>Time</t>
  </si>
  <si>
    <t>#</t>
  </si>
  <si>
    <t>Hours</t>
  </si>
  <si>
    <t>Reason</t>
  </si>
  <si>
    <t>From</t>
  </si>
  <si>
    <t>To</t>
  </si>
  <si>
    <t xml:space="preserve">    Show Leave Used for Week 2 Below</t>
  </si>
  <si>
    <t xml:space="preserve">    Show Leave Used for Week 1 Below</t>
  </si>
  <si>
    <t>Show Leave Used for Week 1 Below</t>
  </si>
  <si>
    <t>Show Leave Used for Week 2 Below</t>
  </si>
  <si>
    <r>
      <t>*</t>
    </r>
    <r>
      <rPr>
        <sz val="8"/>
        <rFont val="Arial Narrow"/>
        <family val="2"/>
      </rPr>
      <t>Represents hours worked + holidays + personal holiday + administrative leave</t>
    </r>
  </si>
  <si>
    <t>Leave and Pay Exceptions Report</t>
  </si>
  <si>
    <t xml:space="preserve">ID: </t>
  </si>
  <si>
    <t xml:space="preserve">Empl Rcd#: </t>
  </si>
  <si>
    <t xml:space="preserve">Work Grp: </t>
  </si>
  <si>
    <t xml:space="preserve">  Week 1 Total</t>
  </si>
  <si>
    <t xml:space="preserve">  Week 2 Total</t>
  </si>
  <si>
    <t>Current Pay Period - Begin:</t>
  </si>
  <si>
    <t>End:</t>
  </si>
  <si>
    <t>Print Date:</t>
  </si>
  <si>
    <t xml:space="preserve">     ( Individual Leave Report not available here )</t>
  </si>
  <si>
    <t>UndefXhrs</t>
  </si>
  <si>
    <t>To print TimeSheet, use the "Print" button from the Data Entry sheet.</t>
  </si>
  <si>
    <t>To print Exceptions report, use the "Print" button or the</t>
  </si>
  <si>
    <t>"Print Exceptions" button from the Data Entry sheet.</t>
  </si>
  <si>
    <t xml:space="preserve">         Please indicate the type of leave being used in the column marked 'Leave Type' and indicate the number of hours in the column(s) with the appropriate date.</t>
  </si>
  <si>
    <t>Table to validate if employee worked more than 5 hours straight (see ValidTime function in VBA)</t>
  </si>
  <si>
    <t>Wrk+PdOff</t>
  </si>
  <si>
    <t>Holiday Hrs.</t>
  </si>
  <si>
    <t>OPSH</t>
  </si>
  <si>
    <t>USNEX</t>
  </si>
  <si>
    <t>Wrk Grp Types</t>
  </si>
  <si>
    <t>INSTEAD, USE THE MACRO "Print" BUTTON LOCATED ON THE RIGHT OF DATA ENTRY SHEET.</t>
  </si>
  <si>
    <t>Round-off</t>
  </si>
  <si>
    <t>Tot Hrs Wrkd</t>
  </si>
  <si>
    <t>OVT</t>
  </si>
  <si>
    <t>Group</t>
  </si>
  <si>
    <t>Primary Department#:</t>
  </si>
  <si>
    <t>HOLIDAY OBSERVANCE</t>
  </si>
  <si>
    <t>Memorial Day</t>
  </si>
  <si>
    <t>Martin Luther King's Birthday</t>
  </si>
  <si>
    <t>Independence Day</t>
  </si>
  <si>
    <t>Labor Day</t>
  </si>
  <si>
    <t>Veteran's Day</t>
  </si>
  <si>
    <t>Thanksgiving Day</t>
  </si>
  <si>
    <t>Christmas Day</t>
  </si>
  <si>
    <t>Day After Thanksgiving</t>
  </si>
  <si>
    <t>New Year's Day</t>
  </si>
  <si>
    <t>*Hol*</t>
  </si>
  <si>
    <t xml:space="preserve">You can mark holidays by checking the "Mark Holidays" checkbox. </t>
  </si>
  <si>
    <t>When enabling this feature, make sure that the dates below are correct.</t>
  </si>
  <si>
    <t>Primary Department:</t>
  </si>
  <si>
    <t xml:space="preserve">Group: </t>
  </si>
  <si>
    <t>Primary Dept:</t>
  </si>
  <si>
    <t>Group:</t>
  </si>
  <si>
    <t>Please indicate the type of leave being used in the column marked 'Leave Type' and indicate the number of hours in the column(s) with the</t>
  </si>
  <si>
    <t>appropriate date.</t>
  </si>
  <si>
    <t>Note: Additional days may be announced later in the year.</t>
  </si>
  <si>
    <r>
      <t xml:space="preserve">  *</t>
    </r>
    <r>
      <rPr>
        <sz val="8"/>
        <rFont val="Arial Narrow"/>
        <family val="2"/>
      </rPr>
      <t>Represents hours worked + holidays + personal holiday + administrative leave</t>
    </r>
  </si>
  <si>
    <t>Name  ( Last,  First  MI )</t>
  </si>
  <si>
    <t>Salaried</t>
  </si>
  <si>
    <t>APN</t>
  </si>
  <si>
    <t>OPSCN</t>
  </si>
  <si>
    <t>EXC</t>
  </si>
  <si>
    <t>Updated by</t>
  </si>
  <si>
    <t>Where fixed</t>
  </si>
  <si>
    <t>New Version #</t>
  </si>
  <si>
    <t>Downloaded version from A-Z to fix the Refresh button</t>
  </si>
  <si>
    <t>MR</t>
  </si>
  <si>
    <t>code for Refresh button</t>
  </si>
  <si>
    <t>v4.1mr</t>
  </si>
  <si>
    <t>Follow the same steps for Week 2.  Sign and date the form and obtain your supervisor's verification and signature.  Follow your</t>
  </si>
  <si>
    <t>department's policies for time sheet submission.</t>
  </si>
  <si>
    <r>
      <t>Instructions for Completion:</t>
    </r>
    <r>
      <rPr>
        <sz val="7"/>
        <rFont val="Arial"/>
        <family val="2"/>
      </rPr>
      <t xml:space="preserve">  Complete blocks for actual arrival (in) and actual departure (out) times vertically under the appropriate date column.  </t>
    </r>
  </si>
  <si>
    <t xml:space="preserve">Total the number of hours worked for the day to the nearest quarter hour (see chart below) in the Total Hrs block located under the appropriate date column.  </t>
  </si>
  <si>
    <t>Add all hours worked during Week 1 by adding all the Total Hrs blocks in the Week 1 section.  Place this total in the Total Hours Worked Week 1 block.</t>
  </si>
  <si>
    <t>TSHelper  Rev. 01/04/2019</t>
  </si>
  <si>
    <t>Human Resources</t>
  </si>
  <si>
    <r>
      <t>OPS:</t>
    </r>
    <r>
      <rPr>
        <sz val="8"/>
        <rFont val="Arial"/>
        <family val="2"/>
      </rPr>
      <t xml:space="preserve"> Leave and Pay Exceptions Report not applicable.  OPS Students should not be allowed to work during their scheduled class times.</t>
    </r>
  </si>
  <si>
    <r>
      <t>Nonexempt:</t>
    </r>
    <r>
      <rPr>
        <sz val="8"/>
        <rFont val="Arial"/>
        <family val="2"/>
      </rPr>
      <t xml:space="preserve"> Leave and Pay Exceptions Report is required for extra hours and leave used.</t>
    </r>
  </si>
  <si>
    <t>during the pay period indicated above.</t>
  </si>
  <si>
    <t xml:space="preserve">I certify that clock-in and clock-out times shown on this sheet reflect actual arrival and departure times, as well as accurate total hours, </t>
  </si>
  <si>
    <r>
      <t xml:space="preserve">  A </t>
    </r>
    <r>
      <rPr>
        <b/>
        <sz val="8"/>
        <rFont val="Arial"/>
        <family val="2"/>
      </rPr>
      <t>Medical or Parental Leave Request Form</t>
    </r>
    <r>
      <rPr>
        <sz val="8"/>
        <rFont val="Arial"/>
        <family val="2"/>
      </rPr>
      <t xml:space="preserve"> and </t>
    </r>
    <r>
      <rPr>
        <b/>
        <sz val="8"/>
        <rFont val="Arial"/>
        <family val="2"/>
      </rPr>
      <t>Medical Certification Form</t>
    </r>
    <r>
      <rPr>
        <sz val="8"/>
        <rFont val="Arial"/>
        <family val="2"/>
      </rPr>
      <t xml:space="preserve"> are required when absent more than 10 business days for</t>
    </r>
  </si>
  <si>
    <t xml:space="preserve">  medical or parental leave.</t>
  </si>
  <si>
    <t>medical or parental leave.</t>
  </si>
  <si>
    <t xml:space="preserve">  Leave usage should be requested and approved in advance, except in emergency situations.  Provide justification below for all leave usage.</t>
  </si>
  <si>
    <t>Leave usage should be requested and approved in advance, except in emergency situations.  Provide justification below for all leave usage.</t>
  </si>
  <si>
    <r>
      <t xml:space="preserve">A </t>
    </r>
    <r>
      <rPr>
        <b/>
        <sz val="8"/>
        <rFont val="Arial"/>
        <family val="2"/>
      </rPr>
      <t>Medical or Parental Leave Request Form</t>
    </r>
    <r>
      <rPr>
        <sz val="8"/>
        <rFont val="Arial"/>
        <family val="2"/>
      </rPr>
      <t xml:space="preserve"> and </t>
    </r>
    <r>
      <rPr>
        <b/>
        <sz val="8"/>
        <rFont val="Arial"/>
        <family val="2"/>
      </rPr>
      <t>Medical Certification Form</t>
    </r>
    <r>
      <rPr>
        <sz val="8"/>
        <rFont val="Arial"/>
        <family val="2"/>
      </rPr>
      <t xml:space="preserve"> are required when absent more than 10 business days for</t>
    </r>
  </si>
  <si>
    <t>Explanation of Leave Used</t>
  </si>
  <si>
    <t xml:space="preserve"> I certify that the hours shown on this form accurately reflect Act Hrs (as indicated above) and leave taken during the period indicated.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</si>
</sst>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m/dd/yy;@"/>
  </numFmts>
  <fonts count="2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name val="Arial Narrow"/>
      <family val="2"/>
    </font>
    <font>
      <b/>
      <sz val="10"/>
      <color indexed="1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8"/>
      <color indexed="17"/>
      <name val="Arial"/>
      <family val="2"/>
    </font>
    <font>
      <sz val="8"/>
      <name val="Arial Narrow"/>
      <family val="2"/>
    </font>
    <font>
      <sz val="8"/>
      <name val="Times New Roman"/>
      <family val="1"/>
    </font>
    <font>
      <i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9"/>
      <name val="Arial"/>
      <family val="2"/>
    </font>
    <font>
      <sz val="7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7" xfId="0" applyFont="1" applyFill="1" applyBorder="1"/>
    <xf numFmtId="164" fontId="2" fillId="3" borderId="7" xfId="0" applyNumberFormat="1" applyFont="1" applyFill="1" applyBorder="1" applyAlignment="1">
      <alignment horizontal="center" vertical="top"/>
    </xf>
    <xf numFmtId="164" fontId="2" fillId="4" borderId="7" xfId="0" applyNumberFormat="1" applyFont="1" applyFill="1" applyBorder="1" applyAlignment="1">
      <alignment horizontal="center" vertical="top"/>
    </xf>
    <xf numFmtId="0" fontId="2" fillId="3" borderId="1" xfId="0" applyFont="1" applyFill="1" applyBorder="1"/>
    <xf numFmtId="0" fontId="2" fillId="3" borderId="2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right" vertical="center"/>
    </xf>
    <xf numFmtId="2" fontId="3" fillId="4" borderId="11" xfId="0" applyNumberFormat="1" applyFont="1" applyFill="1" applyBorder="1" applyAlignment="1">
      <alignment vertical="center"/>
    </xf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2" fillId="0" borderId="1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0" xfId="0" applyFont="1" applyFill="1" applyProtection="1"/>
    <xf numFmtId="0" fontId="3" fillId="0" borderId="2" xfId="0" applyFon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164" fontId="2" fillId="0" borderId="17" xfId="0" applyNumberFormat="1" applyFont="1" applyFill="1" applyBorder="1" applyAlignment="1" applyProtection="1">
      <alignment horizontal="center" vertical="top"/>
    </xf>
    <xf numFmtId="164" fontId="2" fillId="0" borderId="18" xfId="0" applyNumberFormat="1" applyFont="1" applyFill="1" applyBorder="1" applyAlignment="1" applyProtection="1">
      <alignment horizontal="center" vertical="top"/>
    </xf>
    <xf numFmtId="0" fontId="2" fillId="0" borderId="19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 vertical="top"/>
    </xf>
    <xf numFmtId="0" fontId="4" fillId="0" borderId="23" xfId="0" applyFont="1" applyBorder="1" applyAlignment="1">
      <alignment horizontal="center"/>
    </xf>
    <xf numFmtId="39" fontId="4" fillId="0" borderId="23" xfId="0" applyNumberFormat="1" applyFont="1" applyBorder="1" applyAlignment="1" applyProtection="1">
      <alignment horizontal="center"/>
    </xf>
    <xf numFmtId="39" fontId="4" fillId="0" borderId="0" xfId="0" applyNumberFormat="1" applyFont="1" applyBorder="1" applyProtection="1"/>
    <xf numFmtId="0" fontId="11" fillId="0" borderId="23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0" fontId="2" fillId="0" borderId="17" xfId="0" applyFont="1" applyFill="1" applyBorder="1" applyProtection="1"/>
    <xf numFmtId="0" fontId="2" fillId="0" borderId="17" xfId="0" applyFont="1" applyFill="1" applyBorder="1" applyAlignment="1" applyProtection="1">
      <alignment horizontal="right" vertical="center"/>
    </xf>
    <xf numFmtId="2" fontId="3" fillId="0" borderId="20" xfId="0" applyNumberFormat="1" applyFont="1" applyFill="1" applyBorder="1" applyAlignment="1" applyProtection="1">
      <alignment vertical="center"/>
    </xf>
    <xf numFmtId="2" fontId="3" fillId="0" borderId="18" xfId="0" applyNumberFormat="1" applyFont="1" applyFill="1" applyBorder="1" applyAlignment="1" applyProtection="1">
      <alignment vertical="center"/>
    </xf>
    <xf numFmtId="0" fontId="2" fillId="0" borderId="24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4" fillId="0" borderId="23" xfId="0" applyFont="1" applyFill="1" applyBorder="1" applyProtection="1"/>
    <xf numFmtId="0" fontId="4" fillId="0" borderId="5" xfId="0" applyFont="1" applyFill="1" applyBorder="1" applyProtection="1"/>
    <xf numFmtId="0" fontId="4" fillId="0" borderId="25" xfId="0" applyFont="1" applyFill="1" applyBorder="1" applyProtection="1"/>
    <xf numFmtId="0" fontId="4" fillId="0" borderId="12" xfId="0" applyFont="1" applyFill="1" applyBorder="1" applyProtection="1"/>
    <xf numFmtId="0" fontId="4" fillId="0" borderId="13" xfId="0" applyFont="1" applyFill="1" applyBorder="1" applyProtection="1"/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1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4" fillId="0" borderId="26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0" fontId="16" fillId="0" borderId="0" xfId="0" applyFont="1" applyFill="1" applyBorder="1" applyProtection="1"/>
    <xf numFmtId="0" fontId="12" fillId="0" borderId="0" xfId="0" applyFont="1" applyFill="1" applyBorder="1" applyProtection="1"/>
    <xf numFmtId="0" fontId="4" fillId="0" borderId="0" xfId="0" quotePrefix="1" applyFont="1" applyFill="1" applyBorder="1" applyProtection="1"/>
    <xf numFmtId="0" fontId="4" fillId="0" borderId="0" xfId="0" quotePrefix="1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right"/>
    </xf>
    <xf numFmtId="0" fontId="17" fillId="0" borderId="26" xfId="0" applyFont="1" applyFill="1" applyBorder="1" applyAlignment="1" applyProtection="1">
      <alignment horizontal="right" vertical="top"/>
    </xf>
    <xf numFmtId="0" fontId="4" fillId="0" borderId="23" xfId="0" applyFont="1" applyBorder="1"/>
    <xf numFmtId="0" fontId="11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8" fillId="0" borderId="0" xfId="0" applyFont="1" applyBorder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center"/>
    </xf>
    <xf numFmtId="0" fontId="14" fillId="0" borderId="0" xfId="0" applyFont="1" applyProtection="1"/>
    <xf numFmtId="0" fontId="4" fillId="0" borderId="25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26" xfId="0" applyFont="1" applyBorder="1"/>
    <xf numFmtId="0" fontId="12" fillId="0" borderId="0" xfId="0" applyFont="1"/>
    <xf numFmtId="0" fontId="2" fillId="2" borderId="27" xfId="0" applyFont="1" applyFill="1" applyBorder="1"/>
    <xf numFmtId="49" fontId="4" fillId="0" borderId="0" xfId="0" applyNumberFormat="1" applyFont="1" applyFill="1" applyProtection="1"/>
    <xf numFmtId="0" fontId="14" fillId="0" borderId="0" xfId="0" applyFont="1"/>
    <xf numFmtId="0" fontId="6" fillId="0" borderId="0" xfId="0" applyFont="1" applyFill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/>
    <xf numFmtId="0" fontId="2" fillId="0" borderId="5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top"/>
    </xf>
    <xf numFmtId="0" fontId="4" fillId="0" borderId="3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20" fillId="0" borderId="0" xfId="0" applyFont="1" applyFill="1" applyProtection="1"/>
    <xf numFmtId="49" fontId="3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49" fontId="4" fillId="0" borderId="0" xfId="0" applyNumberFormat="1" applyFont="1"/>
    <xf numFmtId="0" fontId="4" fillId="0" borderId="0" xfId="0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/>
    </xf>
    <xf numFmtId="49" fontId="3" fillId="0" borderId="5" xfId="0" applyNumberFormat="1" applyFont="1" applyFill="1" applyBorder="1" applyProtection="1"/>
    <xf numFmtId="0" fontId="4" fillId="0" borderId="25" xfId="0" applyFont="1" applyFill="1" applyBorder="1" applyAlignment="1" applyProtection="1">
      <alignment horizontal="right"/>
    </xf>
    <xf numFmtId="49" fontId="3" fillId="0" borderId="25" xfId="0" applyNumberFormat="1" applyFont="1" applyFill="1" applyBorder="1" applyProtection="1"/>
    <xf numFmtId="0" fontId="2" fillId="0" borderId="25" xfId="0" applyFont="1" applyFill="1" applyBorder="1" applyAlignment="1" applyProtection="1">
      <alignment horizontal="right"/>
    </xf>
    <xf numFmtId="49" fontId="3" fillId="0" borderId="13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49" fontId="3" fillId="0" borderId="8" xfId="0" applyNumberFormat="1" applyFont="1" applyFill="1" applyBorder="1" applyProtection="1"/>
    <xf numFmtId="0" fontId="4" fillId="0" borderId="23" xfId="0" applyFont="1" applyFill="1" applyBorder="1" applyAlignment="1" applyProtection="1">
      <alignment horizontal="right"/>
    </xf>
    <xf numFmtId="49" fontId="3" fillId="0" borderId="23" xfId="0" applyNumberFormat="1" applyFont="1" applyFill="1" applyBorder="1" applyProtection="1"/>
    <xf numFmtId="0" fontId="2" fillId="0" borderId="23" xfId="0" applyFont="1" applyFill="1" applyBorder="1" applyAlignment="1" applyProtection="1">
      <alignment horizontal="right"/>
    </xf>
    <xf numFmtId="0" fontId="4" fillId="0" borderId="1" xfId="0" applyFont="1" applyFill="1" applyBorder="1" applyProtection="1"/>
    <xf numFmtId="0" fontId="0" fillId="0" borderId="3" xfId="0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26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horizontal="center" vertical="top"/>
    </xf>
    <xf numFmtId="0" fontId="15" fillId="0" borderId="0" xfId="0" applyFont="1" applyFill="1" applyAlignment="1" applyProtection="1">
      <alignment horizontal="right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right"/>
    </xf>
    <xf numFmtId="0" fontId="17" fillId="0" borderId="0" xfId="0" applyFont="1" applyAlignment="1">
      <alignment horizontal="right"/>
    </xf>
    <xf numFmtId="49" fontId="21" fillId="0" borderId="0" xfId="0" applyNumberFormat="1" applyFont="1" applyFill="1" applyBorder="1" applyProtection="1"/>
    <xf numFmtId="49" fontId="2" fillId="0" borderId="0" xfId="0" applyNumberFormat="1" applyFont="1" applyFill="1" applyProtection="1"/>
    <xf numFmtId="0" fontId="7" fillId="2" borderId="4" xfId="0" applyFont="1" applyFill="1" applyBorder="1" applyAlignment="1">
      <alignment horizontal="center"/>
    </xf>
    <xf numFmtId="2" fontId="2" fillId="0" borderId="4" xfId="0" applyNumberFormat="1" applyFont="1" applyFill="1" applyBorder="1" applyProtection="1">
      <protection locked="0"/>
    </xf>
    <xf numFmtId="0" fontId="4" fillId="2" borderId="11" xfId="0" applyFont="1" applyFill="1" applyBorder="1"/>
    <xf numFmtId="39" fontId="4" fillId="0" borderId="14" xfId="0" applyNumberFormat="1" applyFont="1" applyBorder="1" applyProtection="1"/>
    <xf numFmtId="0" fontId="2" fillId="0" borderId="14" xfId="0" applyFont="1" applyBorder="1"/>
    <xf numFmtId="0" fontId="2" fillId="0" borderId="26" xfId="0" applyFont="1" applyBorder="1"/>
    <xf numFmtId="164" fontId="4" fillId="0" borderId="33" xfId="0" applyNumberFormat="1" applyFont="1" applyFill="1" applyBorder="1" applyAlignment="1" applyProtection="1">
      <alignment horizontal="center"/>
    </xf>
    <xf numFmtId="164" fontId="4" fillId="0" borderId="34" xfId="0" applyNumberFormat="1" applyFont="1" applyFill="1" applyBorder="1" applyAlignment="1" applyProtection="1">
      <alignment horizontal="center"/>
    </xf>
    <xf numFmtId="164" fontId="4" fillId="0" borderId="35" xfId="0" applyNumberFormat="1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2" fillId="0" borderId="36" xfId="0" applyFont="1" applyFill="1" applyBorder="1" applyAlignment="1" applyProtection="1">
      <alignment horizontal="center"/>
    </xf>
    <xf numFmtId="164" fontId="2" fillId="0" borderId="20" xfId="0" applyNumberFormat="1" applyFont="1" applyFill="1" applyBorder="1" applyAlignment="1" applyProtection="1">
      <alignment horizontal="center" vertical="top"/>
    </xf>
    <xf numFmtId="2" fontId="4" fillId="0" borderId="37" xfId="0" applyNumberFormat="1" applyFont="1" applyFill="1" applyBorder="1" applyAlignment="1" applyProtection="1">
      <alignment horizontal="right"/>
    </xf>
    <xf numFmtId="2" fontId="4" fillId="0" borderId="38" xfId="0" applyNumberFormat="1" applyFont="1" applyFill="1" applyBorder="1" applyAlignment="1" applyProtection="1">
      <alignment horizontal="right"/>
    </xf>
    <xf numFmtId="2" fontId="4" fillId="0" borderId="39" xfId="0" applyNumberFormat="1" applyFont="1" applyFill="1" applyBorder="1" applyAlignment="1" applyProtection="1">
      <alignment horizontal="right"/>
    </xf>
    <xf numFmtId="2" fontId="4" fillId="0" borderId="30" xfId="0" applyNumberFormat="1" applyFont="1" applyFill="1" applyBorder="1" applyAlignment="1" applyProtection="1">
      <alignment horizontal="right"/>
    </xf>
    <xf numFmtId="2" fontId="4" fillId="0" borderId="31" xfId="0" applyNumberFormat="1" applyFont="1" applyFill="1" applyBorder="1" applyAlignment="1" applyProtection="1">
      <alignment horizontal="right"/>
    </xf>
    <xf numFmtId="2" fontId="4" fillId="0" borderId="32" xfId="0" applyNumberFormat="1" applyFont="1" applyFill="1" applyBorder="1" applyAlignment="1" applyProtection="1">
      <alignment horizontal="right"/>
    </xf>
    <xf numFmtId="0" fontId="14" fillId="0" borderId="0" xfId="0" applyFont="1" applyAlignment="1">
      <alignment vertical="top"/>
    </xf>
    <xf numFmtId="0" fontId="14" fillId="0" borderId="0" xfId="0" applyFont="1" applyFill="1" applyAlignment="1" applyProtection="1">
      <alignment vertical="top"/>
    </xf>
    <xf numFmtId="0" fontId="5" fillId="0" borderId="0" xfId="0" applyFont="1" applyFill="1" applyProtection="1"/>
    <xf numFmtId="0" fontId="5" fillId="0" borderId="0" xfId="0" applyFont="1"/>
    <xf numFmtId="0" fontId="4" fillId="0" borderId="30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4" fillId="0" borderId="32" xfId="0" applyFont="1" applyFill="1" applyBorder="1" applyAlignment="1" applyProtection="1">
      <alignment horizontal="center"/>
    </xf>
    <xf numFmtId="2" fontId="2" fillId="0" borderId="33" xfId="0" applyNumberFormat="1" applyFont="1" applyFill="1" applyBorder="1" applyAlignment="1" applyProtection="1">
      <alignment horizontal="right" vertical="center"/>
    </xf>
    <xf numFmtId="2" fontId="2" fillId="0" borderId="40" xfId="0" applyNumberFormat="1" applyFont="1" applyFill="1" applyBorder="1" applyAlignment="1" applyProtection="1">
      <alignment horizontal="right" vertical="center"/>
    </xf>
    <xf numFmtId="2" fontId="2" fillId="0" borderId="41" xfId="0" applyNumberFormat="1" applyFont="1" applyFill="1" applyBorder="1" applyAlignment="1" applyProtection="1">
      <alignment horizontal="right" vertical="center"/>
    </xf>
    <xf numFmtId="2" fontId="2" fillId="0" borderId="34" xfId="0" applyNumberFormat="1" applyFont="1" applyFill="1" applyBorder="1" applyAlignment="1" applyProtection="1">
      <alignment horizontal="right" vertical="center"/>
    </xf>
    <xf numFmtId="2" fontId="2" fillId="0" borderId="42" xfId="0" applyNumberFormat="1" applyFont="1" applyFill="1" applyBorder="1" applyAlignment="1" applyProtection="1">
      <alignment horizontal="right" vertical="center"/>
    </xf>
    <xf numFmtId="2" fontId="2" fillId="0" borderId="43" xfId="0" applyNumberFormat="1" applyFont="1" applyFill="1" applyBorder="1" applyAlignment="1" applyProtection="1">
      <alignment horizontal="right" vertical="center"/>
    </xf>
    <xf numFmtId="2" fontId="2" fillId="0" borderId="44" xfId="0" applyNumberFormat="1" applyFont="1" applyFill="1" applyBorder="1" applyAlignment="1" applyProtection="1">
      <alignment horizontal="right" vertical="center"/>
    </xf>
    <xf numFmtId="2" fontId="2" fillId="0" borderId="45" xfId="0" applyNumberFormat="1" applyFont="1" applyFill="1" applyBorder="1" applyAlignment="1" applyProtection="1">
      <alignment horizontal="right" vertical="center"/>
    </xf>
    <xf numFmtId="2" fontId="2" fillId="0" borderId="47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48" xfId="0" applyNumberFormat="1" applyFont="1" applyFill="1" applyBorder="1" applyAlignment="1" applyProtection="1">
      <alignment horizontal="right" vertical="center"/>
    </xf>
    <xf numFmtId="2" fontId="2" fillId="0" borderId="51" xfId="0" applyNumberFormat="1" applyFont="1" applyFill="1" applyBorder="1" applyAlignment="1" applyProtection="1">
      <alignment horizontal="right" vertical="center"/>
    </xf>
    <xf numFmtId="2" fontId="4" fillId="0" borderId="33" xfId="0" applyNumberFormat="1" applyFont="1" applyFill="1" applyBorder="1" applyAlignment="1" applyProtection="1">
      <alignment horizontal="right" vertical="center"/>
    </xf>
    <xf numFmtId="2" fontId="4" fillId="0" borderId="40" xfId="0" applyNumberFormat="1" applyFont="1" applyFill="1" applyBorder="1" applyAlignment="1" applyProtection="1">
      <alignment horizontal="right" vertical="center"/>
    </xf>
    <xf numFmtId="2" fontId="4" fillId="0" borderId="52" xfId="0" applyNumberFormat="1" applyFont="1" applyFill="1" applyBorder="1" applyAlignment="1" applyProtection="1">
      <alignment horizontal="right" vertical="center"/>
    </xf>
    <xf numFmtId="2" fontId="4" fillId="0" borderId="30" xfId="0" applyNumberFormat="1" applyFont="1" applyFill="1" applyBorder="1" applyAlignment="1" applyProtection="1">
      <alignment horizontal="right" vertical="center"/>
    </xf>
    <xf numFmtId="2" fontId="4" fillId="0" borderId="34" xfId="0" applyNumberFormat="1" applyFont="1" applyFill="1" applyBorder="1" applyAlignment="1" applyProtection="1">
      <alignment horizontal="right" vertical="center"/>
    </xf>
    <xf numFmtId="2" fontId="4" fillId="0" borderId="37" xfId="0" applyNumberFormat="1" applyFont="1" applyFill="1" applyBorder="1" applyAlignment="1" applyProtection="1">
      <alignment horizontal="right" vertical="center"/>
    </xf>
    <xf numFmtId="2" fontId="4" fillId="0" borderId="42" xfId="0" applyNumberFormat="1" applyFont="1" applyFill="1" applyBorder="1" applyAlignment="1" applyProtection="1">
      <alignment horizontal="right" vertical="center"/>
    </xf>
    <xf numFmtId="2" fontId="4" fillId="0" borderId="53" xfId="0" applyNumberFormat="1" applyFont="1" applyFill="1" applyBorder="1" applyAlignment="1" applyProtection="1">
      <alignment horizontal="right" vertical="center"/>
    </xf>
    <xf numFmtId="2" fontId="4" fillId="0" borderId="31" xfId="0" applyNumberFormat="1" applyFont="1" applyFill="1" applyBorder="1" applyAlignment="1" applyProtection="1">
      <alignment horizontal="right" vertical="center"/>
    </xf>
    <xf numFmtId="2" fontId="4" fillId="0" borderId="38" xfId="0" applyNumberFormat="1" applyFont="1" applyFill="1" applyBorder="1" applyAlignment="1" applyProtection="1">
      <alignment horizontal="right" vertical="center"/>
    </xf>
    <xf numFmtId="2" fontId="4" fillId="0" borderId="35" xfId="0" applyNumberFormat="1" applyFont="1" applyFill="1" applyBorder="1" applyAlignment="1" applyProtection="1">
      <alignment horizontal="right" vertical="center"/>
    </xf>
    <xf numFmtId="2" fontId="4" fillId="0" borderId="54" xfId="0" applyNumberFormat="1" applyFont="1" applyFill="1" applyBorder="1" applyAlignment="1" applyProtection="1">
      <alignment horizontal="right" vertical="center"/>
    </xf>
    <xf numFmtId="2" fontId="4" fillId="0" borderId="55" xfId="0" applyNumberFormat="1" applyFont="1" applyFill="1" applyBorder="1" applyAlignment="1" applyProtection="1">
      <alignment horizontal="right" vertical="center"/>
    </xf>
    <xf numFmtId="2" fontId="4" fillId="0" borderId="32" xfId="0" applyNumberFormat="1" applyFont="1" applyFill="1" applyBorder="1" applyAlignment="1" applyProtection="1">
      <alignment horizontal="right" vertical="center"/>
    </xf>
    <xf numFmtId="2" fontId="4" fillId="0" borderId="39" xfId="0" applyNumberFormat="1" applyFont="1" applyFill="1" applyBorder="1" applyAlignment="1" applyProtection="1">
      <alignment horizontal="right" vertic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39" fontId="4" fillId="0" borderId="0" xfId="0" applyNumberFormat="1" applyFont="1"/>
    <xf numFmtId="164" fontId="4" fillId="0" borderId="0" xfId="0" applyNumberFormat="1" applyFont="1"/>
    <xf numFmtId="0" fontId="2" fillId="0" borderId="5" xfId="0" applyFont="1" applyBorder="1" applyAlignment="1">
      <alignment horizontal="center"/>
    </xf>
    <xf numFmtId="0" fontId="24" fillId="0" borderId="0" xfId="0" applyFont="1" applyBorder="1"/>
    <xf numFmtId="0" fontId="4" fillId="0" borderId="0" xfId="0" applyFont="1" applyBorder="1" applyProtection="1"/>
    <xf numFmtId="16" fontId="4" fillId="0" borderId="0" xfId="0" applyNumberFormat="1" applyFont="1" applyBorder="1" applyAlignment="1" applyProtection="1">
      <alignment horizontal="left"/>
    </xf>
    <xf numFmtId="0" fontId="25" fillId="0" borderId="0" xfId="0" applyFont="1" applyAlignment="1">
      <alignment horizontal="right"/>
    </xf>
    <xf numFmtId="0" fontId="13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center" vertical="center"/>
    </xf>
    <xf numFmtId="2" fontId="2" fillId="0" borderId="56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2" fontId="4" fillId="0" borderId="56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2" borderId="5" xfId="0" applyFont="1" applyFill="1" applyBorder="1"/>
    <xf numFmtId="0" fontId="2" fillId="2" borderId="13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16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/>
    <xf numFmtId="0" fontId="4" fillId="2" borderId="0" xfId="0" applyFont="1" applyFill="1" applyBorder="1" applyProtection="1"/>
    <xf numFmtId="0" fontId="4" fillId="2" borderId="0" xfId="0" applyFont="1" applyFill="1" applyBorder="1"/>
    <xf numFmtId="0" fontId="4" fillId="0" borderId="13" xfId="0" applyFont="1" applyBorder="1" applyProtection="1"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9" fillId="3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4" borderId="6" xfId="0" applyFont="1" applyFill="1" applyBorder="1" applyAlignment="1" applyProtection="1">
      <alignment horizontal="center"/>
      <protection hidden="1"/>
    </xf>
    <xf numFmtId="0" fontId="9" fillId="4" borderId="4" xfId="0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164" fontId="2" fillId="3" borderId="7" xfId="0" applyNumberFormat="1" applyFont="1" applyFill="1" applyBorder="1" applyAlignment="1" applyProtection="1">
      <alignment horizontal="center" vertical="top"/>
      <protection hidden="1"/>
    </xf>
    <xf numFmtId="164" fontId="2" fillId="3" borderId="8" xfId="0" applyNumberFormat="1" applyFont="1" applyFill="1" applyBorder="1" applyAlignment="1" applyProtection="1">
      <alignment horizontal="center" vertical="top"/>
      <protection hidden="1"/>
    </xf>
    <xf numFmtId="164" fontId="2" fillId="4" borderId="9" xfId="0" applyNumberFormat="1" applyFont="1" applyFill="1" applyBorder="1" applyAlignment="1" applyProtection="1">
      <alignment horizontal="center" vertical="top"/>
      <protection hidden="1"/>
    </xf>
    <xf numFmtId="164" fontId="2" fillId="4" borderId="7" xfId="0" applyNumberFormat="1" applyFont="1" applyFill="1" applyBorder="1" applyAlignment="1" applyProtection="1">
      <alignment horizontal="center" vertical="top"/>
      <protection hidden="1"/>
    </xf>
    <xf numFmtId="39" fontId="4" fillId="0" borderId="0" xfId="0" applyNumberFormat="1" applyFont="1" applyBorder="1" applyProtection="1">
      <protection hidden="1"/>
    </xf>
    <xf numFmtId="39" fontId="4" fillId="0" borderId="14" xfId="0" applyNumberFormat="1" applyFont="1" applyBorder="1" applyProtection="1">
      <protection hidden="1"/>
    </xf>
    <xf numFmtId="39" fontId="4" fillId="0" borderId="23" xfId="0" applyNumberFormat="1" applyFont="1" applyBorder="1" applyProtection="1">
      <protection hidden="1"/>
    </xf>
    <xf numFmtId="39" fontId="4" fillId="0" borderId="26" xfId="0" applyNumberFormat="1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25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8" xfId="0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4" fillId="0" borderId="26" xfId="0" applyFont="1" applyBorder="1" applyProtection="1">
      <protection hidden="1"/>
    </xf>
    <xf numFmtId="39" fontId="4" fillId="0" borderId="25" xfId="0" applyNumberFormat="1" applyFont="1" applyBorder="1" applyProtection="1">
      <protection hidden="1"/>
    </xf>
    <xf numFmtId="2" fontId="4" fillId="0" borderId="25" xfId="0" applyNumberFormat="1" applyFont="1" applyBorder="1" applyProtection="1">
      <protection hidden="1"/>
    </xf>
    <xf numFmtId="2" fontId="4" fillId="0" borderId="0" xfId="0" applyNumberFormat="1" applyFont="1" applyBorder="1" applyProtection="1">
      <protection hidden="1"/>
    </xf>
    <xf numFmtId="2" fontId="4" fillId="0" borderId="13" xfId="0" applyNumberFormat="1" applyFont="1" applyBorder="1" applyProtection="1">
      <protection hidden="1"/>
    </xf>
    <xf numFmtId="2" fontId="4" fillId="0" borderId="14" xfId="0" applyNumberFormat="1" applyFont="1" applyBorder="1" applyProtection="1">
      <protection hidden="1"/>
    </xf>
    <xf numFmtId="2" fontId="4" fillId="0" borderId="8" xfId="0" applyNumberFormat="1" applyFont="1" applyBorder="1" applyProtection="1">
      <protection hidden="1"/>
    </xf>
    <xf numFmtId="2" fontId="4" fillId="0" borderId="23" xfId="0" applyNumberFormat="1" applyFont="1" applyBorder="1" applyProtection="1">
      <protection hidden="1"/>
    </xf>
    <xf numFmtId="2" fontId="4" fillId="0" borderId="26" xfId="0" applyNumberFormat="1" applyFont="1" applyBorder="1" applyProtection="1">
      <protection hidden="1"/>
    </xf>
    <xf numFmtId="0" fontId="3" fillId="0" borderId="5" xfId="0" applyFont="1" applyBorder="1"/>
    <xf numFmtId="49" fontId="15" fillId="0" borderId="0" xfId="0" applyNumberFormat="1" applyFont="1" applyBorder="1" applyAlignment="1" applyProtection="1">
      <alignment horizontal="center" vertical="top"/>
    </xf>
    <xf numFmtId="49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2" fontId="2" fillId="3" borderId="57" xfId="0" applyNumberFormat="1" applyFont="1" applyFill="1" applyBorder="1" applyProtection="1">
      <protection hidden="1"/>
    </xf>
    <xf numFmtId="2" fontId="2" fillId="3" borderId="58" xfId="0" applyNumberFormat="1" applyFont="1" applyFill="1" applyBorder="1" applyProtection="1">
      <protection hidden="1"/>
    </xf>
    <xf numFmtId="2" fontId="2" fillId="4" borderId="59" xfId="0" applyNumberFormat="1" applyFont="1" applyFill="1" applyBorder="1" applyProtection="1">
      <protection hidden="1"/>
    </xf>
    <xf numFmtId="2" fontId="2" fillId="4" borderId="57" xfId="0" applyNumberFormat="1" applyFont="1" applyFill="1" applyBorder="1" applyProtection="1">
      <protection hidden="1"/>
    </xf>
    <xf numFmtId="0" fontId="4" fillId="3" borderId="60" xfId="0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/>
    </xf>
    <xf numFmtId="2" fontId="4" fillId="3" borderId="62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10" fillId="5" borderId="63" xfId="0" applyFont="1" applyFill="1" applyBorder="1" applyAlignment="1">
      <alignment horizontal="center" wrapText="1"/>
    </xf>
    <xf numFmtId="2" fontId="3" fillId="5" borderId="7" xfId="0" applyNumberFormat="1" applyFont="1" applyFill="1" applyBorder="1" applyAlignment="1">
      <alignment horizontal="center" vertical="center"/>
    </xf>
    <xf numFmtId="14" fontId="14" fillId="0" borderId="25" xfId="0" applyNumberFormat="1" applyFont="1" applyBorder="1" applyAlignment="1" applyProtection="1">
      <alignment horizontal="right"/>
      <protection hidden="1"/>
    </xf>
    <xf numFmtId="14" fontId="14" fillId="0" borderId="12" xfId="0" applyNumberFormat="1" applyFont="1" applyBorder="1" applyAlignment="1" applyProtection="1">
      <alignment horizontal="right"/>
      <protection hidden="1"/>
    </xf>
    <xf numFmtId="164" fontId="9" fillId="3" borderId="7" xfId="0" applyNumberFormat="1" applyFont="1" applyFill="1" applyBorder="1" applyAlignment="1">
      <alignment horizontal="center" vertical="top"/>
    </xf>
    <xf numFmtId="164" fontId="2" fillId="3" borderId="8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0" fontId="2" fillId="0" borderId="13" xfId="0" applyFont="1" applyBorder="1"/>
    <xf numFmtId="0" fontId="2" fillId="0" borderId="8" xfId="0" applyFont="1" applyBorder="1"/>
    <xf numFmtId="14" fontId="0" fillId="0" borderId="0" xfId="0" applyNumberFormat="1"/>
    <xf numFmtId="0" fontId="2" fillId="0" borderId="19" xfId="0" applyFont="1" applyFill="1" applyBorder="1" applyAlignment="1" applyProtection="1">
      <alignment horizontal="center"/>
    </xf>
    <xf numFmtId="164" fontId="2" fillId="0" borderId="20" xfId="0" applyNumberFormat="1" applyFont="1" applyFill="1" applyBorder="1" applyAlignment="1" applyProtection="1">
      <alignment horizontal="center" vertical="top"/>
    </xf>
    <xf numFmtId="2" fontId="2" fillId="0" borderId="37" xfId="0" applyNumberFormat="1" applyFont="1" applyFill="1" applyBorder="1" applyAlignment="1" applyProtection="1">
      <alignment horizontal="right" vertical="center"/>
    </xf>
    <xf numFmtId="2" fontId="2" fillId="0" borderId="38" xfId="0" applyNumberFormat="1" applyFont="1" applyFill="1" applyBorder="1" applyAlignment="1" applyProtection="1">
      <alignment horizontal="right" vertical="center"/>
    </xf>
    <xf numFmtId="2" fontId="2" fillId="0" borderId="46" xfId="0" applyNumberFormat="1" applyFont="1" applyFill="1" applyBorder="1" applyAlignment="1" applyProtection="1">
      <alignment horizontal="right" vertical="center"/>
    </xf>
    <xf numFmtId="2" fontId="2" fillId="0" borderId="49" xfId="0" applyNumberFormat="1" applyFont="1" applyFill="1" applyBorder="1" applyAlignment="1" applyProtection="1">
      <alignment horizontal="right" vertical="center"/>
    </xf>
    <xf numFmtId="2" fontId="2" fillId="0" borderId="50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>
      <alignment horizontal="right" vertical="top"/>
    </xf>
    <xf numFmtId="0" fontId="2" fillId="0" borderId="11" xfId="0" applyFont="1" applyBorder="1" applyAlignment="1" applyProtection="1">
      <alignment horizontal="center"/>
      <protection locked="0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/>
    <xf numFmtId="14" fontId="11" fillId="0" borderId="23" xfId="0" applyNumberFormat="1" applyFont="1" applyBorder="1" applyAlignment="1">
      <alignment horizontal="center"/>
    </xf>
    <xf numFmtId="0" fontId="3" fillId="0" borderId="46" xfId="0" applyFont="1" applyBorder="1" applyAlignment="1" applyProtection="1">
      <alignment horizontal="left"/>
      <protection locked="0"/>
    </xf>
    <xf numFmtId="0" fontId="1" fillId="0" borderId="66" xfId="0" applyFont="1" applyBorder="1" applyAlignment="1" applyProtection="1">
      <alignment horizontal="left"/>
      <protection locked="0"/>
    </xf>
    <xf numFmtId="0" fontId="1" fillId="0" borderId="67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68" xfId="0" applyFont="1" applyBorder="1" applyAlignment="1" applyProtection="1">
      <alignment horizontal="left"/>
      <protection locked="0"/>
    </xf>
    <xf numFmtId="0" fontId="3" fillId="0" borderId="69" xfId="0" applyFont="1" applyBorder="1" applyAlignment="1" applyProtection="1">
      <alignment horizontal="left"/>
      <protection locked="0"/>
    </xf>
    <xf numFmtId="0" fontId="3" fillId="0" borderId="70" xfId="0" applyFont="1" applyBorder="1" applyAlignment="1" applyProtection="1">
      <alignment horizontal="left"/>
      <protection locked="0"/>
    </xf>
    <xf numFmtId="0" fontId="3" fillId="0" borderId="71" xfId="0" applyFont="1" applyBorder="1" applyAlignment="1" applyProtection="1">
      <alignment horizontal="left"/>
      <protection locked="0"/>
    </xf>
    <xf numFmtId="2" fontId="4" fillId="5" borderId="65" xfId="0" applyNumberFormat="1" applyFont="1" applyFill="1" applyBorder="1" applyAlignment="1" applyProtection="1">
      <alignment horizontal="center"/>
      <protection hidden="1"/>
    </xf>
    <xf numFmtId="0" fontId="4" fillId="5" borderId="65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top"/>
    </xf>
    <xf numFmtId="49" fontId="11" fillId="0" borderId="23" xfId="0" applyNumberFormat="1" applyFont="1" applyBorder="1" applyAlignment="1" applyProtection="1">
      <alignment horizontal="center"/>
      <protection locked="0"/>
    </xf>
    <xf numFmtId="0" fontId="4" fillId="5" borderId="65" xfId="0" applyFont="1" applyFill="1" applyBorder="1" applyAlignment="1">
      <alignment horizontal="center"/>
    </xf>
    <xf numFmtId="2" fontId="4" fillId="5" borderId="64" xfId="0" applyNumberFormat="1" applyFont="1" applyFill="1" applyBorder="1" applyAlignment="1" applyProtection="1">
      <alignment horizontal="center"/>
      <protection locked="0"/>
    </xf>
    <xf numFmtId="2" fontId="4" fillId="5" borderId="65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2" fontId="4" fillId="6" borderId="1" xfId="0" applyNumberFormat="1" applyFont="1" applyFill="1" applyBorder="1" applyAlignment="1" applyProtection="1">
      <alignment horizontal="center"/>
    </xf>
    <xf numFmtId="2" fontId="4" fillId="6" borderId="2" xfId="0" applyNumberFormat="1" applyFont="1" applyFill="1" applyBorder="1" applyAlignment="1" applyProtection="1">
      <alignment horizontal="center"/>
    </xf>
    <xf numFmtId="0" fontId="4" fillId="5" borderId="64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hidden="1"/>
    </xf>
    <xf numFmtId="2" fontId="4" fillId="3" borderId="3" xfId="0" applyNumberFormat="1" applyFont="1" applyFill="1" applyBorder="1" applyAlignment="1" applyProtection="1">
      <alignment horizontal="center"/>
      <protection hidden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/>
    </xf>
    <xf numFmtId="14" fontId="11" fillId="0" borderId="23" xfId="0" applyNumberFormat="1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 vertical="top"/>
    </xf>
    <xf numFmtId="0" fontId="4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2" fontId="4" fillId="4" borderId="1" xfId="0" applyNumberFormat="1" applyFont="1" applyFill="1" applyBorder="1" applyAlignment="1" applyProtection="1">
      <alignment horizontal="center"/>
      <protection hidden="1"/>
    </xf>
    <xf numFmtId="2" fontId="4" fillId="4" borderId="3" xfId="0" applyNumberFormat="1" applyFont="1" applyFill="1" applyBorder="1" applyAlignment="1" applyProtection="1">
      <alignment horizontal="center"/>
      <protection hidden="1"/>
    </xf>
    <xf numFmtId="0" fontId="4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165" fontId="4" fillId="0" borderId="0" xfId="0" applyNumberFormat="1" applyFont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6" xfId="0" applyFont="1" applyFill="1" applyBorder="1" applyAlignment="1" applyProtection="1">
      <alignment horizontal="left"/>
    </xf>
    <xf numFmtId="0" fontId="3" fillId="0" borderId="66" xfId="0" applyFont="1" applyFill="1" applyBorder="1" applyAlignment="1" applyProtection="1">
      <alignment horizontal="left"/>
    </xf>
    <xf numFmtId="0" fontId="3" fillId="0" borderId="67" xfId="0" applyFont="1" applyFill="1" applyBorder="1" applyAlignment="1" applyProtection="1">
      <alignment horizontal="left"/>
    </xf>
    <xf numFmtId="0" fontId="3" fillId="0" borderId="36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68" xfId="0" applyFont="1" applyFill="1" applyBorder="1" applyAlignment="1" applyProtection="1">
      <alignment horizontal="left"/>
    </xf>
    <xf numFmtId="0" fontId="3" fillId="0" borderId="69" xfId="0" applyFont="1" applyFill="1" applyBorder="1" applyAlignment="1" applyProtection="1">
      <alignment horizontal="left"/>
    </xf>
    <xf numFmtId="0" fontId="3" fillId="0" borderId="70" xfId="0" applyFont="1" applyFill="1" applyBorder="1" applyAlignment="1" applyProtection="1">
      <alignment horizontal="left"/>
    </xf>
    <xf numFmtId="0" fontId="3" fillId="0" borderId="71" xfId="0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2" fontId="2" fillId="0" borderId="49" xfId="0" applyNumberFormat="1" applyFont="1" applyFill="1" applyBorder="1" applyAlignment="1" applyProtection="1">
      <alignment horizontal="right" vertical="center"/>
    </xf>
    <xf numFmtId="2" fontId="2" fillId="0" borderId="50" xfId="0" applyNumberFormat="1" applyFont="1" applyFill="1" applyBorder="1" applyAlignment="1" applyProtection="1">
      <alignment horizontal="right" vertical="center"/>
    </xf>
    <xf numFmtId="2" fontId="2" fillId="0" borderId="38" xfId="0" applyNumberFormat="1" applyFont="1" applyFill="1" applyBorder="1" applyAlignment="1" applyProtection="1">
      <alignment horizontal="right" vertical="center"/>
    </xf>
    <xf numFmtId="2" fontId="2" fillId="0" borderId="74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3" fillId="0" borderId="72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 applyProtection="1">
      <alignment horizontal="center" vertical="center"/>
    </xf>
    <xf numFmtId="2" fontId="2" fillId="0" borderId="39" xfId="0" applyNumberFormat="1" applyFont="1" applyFill="1" applyBorder="1" applyAlignment="1" applyProtection="1">
      <alignment horizontal="right" vertical="center"/>
    </xf>
    <xf numFmtId="2" fontId="2" fillId="0" borderId="77" xfId="0" applyNumberFormat="1" applyFont="1" applyFill="1" applyBorder="1" applyAlignment="1" applyProtection="1">
      <alignment horizontal="right" vertical="center"/>
    </xf>
    <xf numFmtId="164" fontId="2" fillId="0" borderId="20" xfId="0" applyNumberFormat="1" applyFont="1" applyFill="1" applyBorder="1" applyAlignment="1" applyProtection="1">
      <alignment horizontal="center" vertical="top"/>
    </xf>
    <xf numFmtId="164" fontId="2" fillId="0" borderId="24" xfId="0" applyNumberFormat="1" applyFont="1" applyFill="1" applyBorder="1" applyAlignment="1" applyProtection="1">
      <alignment horizontal="center" vertical="top"/>
    </xf>
    <xf numFmtId="0" fontId="2" fillId="0" borderId="19" xfId="0" applyFont="1" applyFill="1" applyBorder="1" applyAlignment="1" applyProtection="1">
      <alignment horizontal="center"/>
    </xf>
    <xf numFmtId="0" fontId="2" fillId="0" borderId="75" xfId="0" applyFont="1" applyFill="1" applyBorder="1" applyAlignment="1" applyProtection="1">
      <alignment horizontal="center"/>
    </xf>
    <xf numFmtId="2" fontId="2" fillId="0" borderId="37" xfId="0" applyNumberFormat="1" applyFont="1" applyFill="1" applyBorder="1" applyAlignment="1" applyProtection="1">
      <alignment horizontal="right" vertical="center"/>
    </xf>
    <xf numFmtId="2" fontId="2" fillId="0" borderId="76" xfId="0" applyNumberFormat="1" applyFont="1" applyFill="1" applyBorder="1" applyAlignment="1" applyProtection="1">
      <alignment horizontal="right" vertical="center"/>
    </xf>
    <xf numFmtId="2" fontId="3" fillId="0" borderId="8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3" fillId="0" borderId="80" xfId="0" applyFont="1" applyFill="1" applyBorder="1" applyAlignment="1" applyProtection="1">
      <alignment horizontal="center" vertical="center"/>
    </xf>
    <xf numFmtId="0" fontId="3" fillId="0" borderId="81" xfId="0" applyFont="1" applyFill="1" applyBorder="1" applyAlignment="1" applyProtection="1">
      <alignment horizontal="center" vertical="center"/>
    </xf>
    <xf numFmtId="0" fontId="3" fillId="0" borderId="79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 vertical="center"/>
    </xf>
    <xf numFmtId="14" fontId="14" fillId="0" borderId="0" xfId="0" applyNumberFormat="1" applyFont="1" applyFill="1" applyAlignment="1" applyProtection="1">
      <alignment horizontal="left"/>
    </xf>
    <xf numFmtId="2" fontId="4" fillId="6" borderId="37" xfId="0" applyNumberFormat="1" applyFont="1" applyFill="1" applyBorder="1" applyAlignment="1" applyProtection="1">
      <alignment horizontal="center" vertical="center"/>
    </xf>
    <xf numFmtId="2" fontId="4" fillId="6" borderId="78" xfId="0" applyNumberFormat="1" applyFont="1" applyFill="1" applyBorder="1" applyAlignment="1" applyProtection="1">
      <alignment horizontal="center" vertical="center"/>
    </xf>
    <xf numFmtId="2" fontId="4" fillId="6" borderId="39" xfId="0" applyNumberFormat="1" applyFont="1" applyFill="1" applyBorder="1" applyAlignment="1" applyProtection="1">
      <alignment horizontal="center" vertical="center"/>
    </xf>
    <xf numFmtId="2" fontId="4" fillId="6" borderId="81" xfId="0" applyNumberFormat="1" applyFont="1" applyFill="1" applyBorder="1" applyAlignment="1" applyProtection="1">
      <alignment horizontal="center" vertical="center"/>
    </xf>
    <xf numFmtId="2" fontId="4" fillId="0" borderId="39" xfId="0" applyNumberFormat="1" applyFont="1" applyFill="1" applyBorder="1" applyAlignment="1" applyProtection="1">
      <alignment horizontal="center" vertical="center"/>
    </xf>
    <xf numFmtId="2" fontId="4" fillId="0" borderId="77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23" xfId="0" applyFont="1" applyFill="1" applyBorder="1" applyAlignment="1" applyProtection="1">
      <alignment horizontal="center" vertical="top"/>
    </xf>
    <xf numFmtId="0" fontId="4" fillId="0" borderId="26" xfId="0" applyFont="1" applyFill="1" applyBorder="1" applyAlignment="1" applyProtection="1">
      <alignment horizontal="center" vertical="top"/>
    </xf>
    <xf numFmtId="0" fontId="4" fillId="0" borderId="79" xfId="0" applyFont="1" applyFill="1" applyBorder="1" applyAlignment="1" applyProtection="1">
      <alignment horizontal="left"/>
    </xf>
    <xf numFmtId="0" fontId="4" fillId="0" borderId="52" xfId="0" applyFont="1" applyFill="1" applyBorder="1" applyAlignment="1" applyProtection="1">
      <alignment horizontal="left"/>
    </xf>
    <xf numFmtId="0" fontId="4" fillId="0" borderId="78" xfId="0" applyFont="1" applyFill="1" applyBorder="1" applyAlignment="1" applyProtection="1">
      <alignment horizontal="left"/>
    </xf>
    <xf numFmtId="0" fontId="4" fillId="0" borderId="72" xfId="0" applyFont="1" applyFill="1" applyBorder="1" applyAlignment="1" applyProtection="1">
      <alignment horizontal="left"/>
    </xf>
    <xf numFmtId="0" fontId="4" fillId="0" borderId="53" xfId="0" applyFont="1" applyFill="1" applyBorder="1" applyAlignment="1" applyProtection="1">
      <alignment horizontal="left"/>
    </xf>
    <xf numFmtId="0" fontId="4" fillId="0" borderId="73" xfId="0" applyFont="1" applyFill="1" applyBorder="1" applyAlignment="1" applyProtection="1">
      <alignment horizontal="left"/>
    </xf>
    <xf numFmtId="14" fontId="15" fillId="0" borderId="23" xfId="0" applyNumberFormat="1" applyFont="1" applyFill="1" applyBorder="1" applyAlignment="1" applyProtection="1">
      <alignment horizontal="center"/>
    </xf>
    <xf numFmtId="14" fontId="15" fillId="0" borderId="0" xfId="0" applyNumberFormat="1" applyFont="1" applyFill="1" applyAlignment="1" applyProtection="1">
      <alignment horizontal="left"/>
    </xf>
    <xf numFmtId="0" fontId="4" fillId="0" borderId="25" xfId="0" applyFont="1" applyFill="1" applyBorder="1" applyAlignment="1" applyProtection="1">
      <alignment horizontal="center"/>
    </xf>
    <xf numFmtId="0" fontId="4" fillId="0" borderId="80" xfId="0" applyFont="1" applyFill="1" applyBorder="1" applyAlignment="1" applyProtection="1">
      <alignment horizontal="left"/>
    </xf>
    <xf numFmtId="0" fontId="4" fillId="0" borderId="55" xfId="0" applyFont="1" applyFill="1" applyBorder="1" applyAlignment="1" applyProtection="1">
      <alignment horizontal="left"/>
    </xf>
    <xf numFmtId="0" fontId="4" fillId="0" borderId="8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40" fontId="4" fillId="0" borderId="23" xfId="0" applyNumberFormat="1" applyFont="1" applyFill="1" applyBorder="1" applyAlignment="1" applyProtection="1">
      <alignment horizontal="center" vertical="center"/>
    </xf>
    <xf numFmtId="40" fontId="4" fillId="0" borderId="26" xfId="0" applyNumberFormat="1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79" xfId="0" applyFont="1" applyFill="1" applyBorder="1" applyAlignment="1" applyProtection="1">
      <alignment horizontal="left" vertical="center"/>
    </xf>
    <xf numFmtId="0" fontId="2" fillId="0" borderId="7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left" vertical="center"/>
    </xf>
    <xf numFmtId="2" fontId="4" fillId="0" borderId="79" xfId="0" applyNumberFormat="1" applyFont="1" applyFill="1" applyBorder="1" applyAlignment="1" applyProtection="1">
      <alignment horizontal="center" vertical="center"/>
    </xf>
    <xf numFmtId="2" fontId="4" fillId="0" borderId="76" xfId="0" applyNumberFormat="1" applyFont="1" applyFill="1" applyBorder="1" applyAlignment="1" applyProtection="1">
      <alignment horizontal="center" vertical="center"/>
    </xf>
    <xf numFmtId="2" fontId="4" fillId="0" borderId="8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2" fontId="4" fillId="0" borderId="37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175260</xdr:rowOff>
    </xdr:from>
    <xdr:to>
      <xdr:col>3</xdr:col>
      <xdr:colOff>188599</xdr:colOff>
      <xdr:row>2</xdr:row>
      <xdr:rowOff>85318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23825" y="180975"/>
          <a:ext cx="1057275" cy="295275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strike="noStrike">
              <a:solidFill>
                <a:srgbClr val="FFFFFF"/>
              </a:solidFill>
              <a:latin typeface="Arial"/>
              <a:cs typeface="Arial"/>
            </a:rPr>
            <a:t>This is where you input all data.</a:t>
          </a:r>
        </a:p>
      </xdr:txBody>
    </xdr:sp>
    <xdr:clientData fPrintsWithSheet="0"/>
  </xdr:twoCellAnchor>
  <xdr:twoCellAnchor>
    <xdr:from>
      <xdr:col>1</xdr:col>
      <xdr:colOff>9524</xdr:colOff>
      <xdr:row>0</xdr:row>
      <xdr:rowOff>11431</xdr:rowOff>
    </xdr:from>
    <xdr:to>
      <xdr:col>3</xdr:col>
      <xdr:colOff>190500</xdr:colOff>
      <xdr:row>1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23824" y="11431"/>
          <a:ext cx="1238251" cy="179069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v4.1mr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15</xdr:row>
          <xdr:rowOff>47625</xdr:rowOff>
        </xdr:from>
        <xdr:to>
          <xdr:col>17</xdr:col>
          <xdr:colOff>361950</xdr:colOff>
          <xdr:row>16</xdr:row>
          <xdr:rowOff>104775</xdr:rowOff>
        </xdr:to>
        <xdr:sp macro="" textlink="">
          <xdr:nvSpPr>
            <xdr:cNvPr id="1025" name="RefreshButto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19</xdr:row>
          <xdr:rowOff>142875</xdr:rowOff>
        </xdr:from>
        <xdr:to>
          <xdr:col>17</xdr:col>
          <xdr:colOff>361950</xdr:colOff>
          <xdr:row>21</xdr:row>
          <xdr:rowOff>0</xdr:rowOff>
        </xdr:to>
        <xdr:sp macro="" textlink="">
          <xdr:nvSpPr>
            <xdr:cNvPr id="1026" name="PrintButto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22</xdr:row>
          <xdr:rowOff>38100</xdr:rowOff>
        </xdr:from>
        <xdr:to>
          <xdr:col>9</xdr:col>
          <xdr:colOff>257175</xdr:colOff>
          <xdr:row>24</xdr:row>
          <xdr:rowOff>28575</xdr:rowOff>
        </xdr:to>
        <xdr:sp macro="" textlink="">
          <xdr:nvSpPr>
            <xdr:cNvPr id="1031" name="LeaveCheckYes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304800</xdr:colOff>
          <xdr:row>22</xdr:row>
          <xdr:rowOff>38100</xdr:rowOff>
        </xdr:from>
        <xdr:to>
          <xdr:col>11</xdr:col>
          <xdr:colOff>19050</xdr:colOff>
          <xdr:row>24</xdr:row>
          <xdr:rowOff>28575</xdr:rowOff>
        </xdr:to>
        <xdr:sp macro="" textlink="">
          <xdr:nvSpPr>
            <xdr:cNvPr id="1032" name="LeaveCheckNo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22</xdr:row>
          <xdr:rowOff>38100</xdr:rowOff>
        </xdr:from>
        <xdr:to>
          <xdr:col>15</xdr:col>
          <xdr:colOff>333375</xdr:colOff>
          <xdr:row>24</xdr:row>
          <xdr:rowOff>28575</xdr:rowOff>
        </xdr:to>
        <xdr:sp macro="" textlink="">
          <xdr:nvSpPr>
            <xdr:cNvPr id="1045" name="PrintExceptions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17</xdr:row>
          <xdr:rowOff>104775</xdr:rowOff>
        </xdr:from>
        <xdr:to>
          <xdr:col>17</xdr:col>
          <xdr:colOff>361950</xdr:colOff>
          <xdr:row>18</xdr:row>
          <xdr:rowOff>152400</xdr:rowOff>
        </xdr:to>
        <xdr:sp macro="" textlink="">
          <xdr:nvSpPr>
            <xdr:cNvPr id="1047" name="ValEntries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12</xdr:row>
          <xdr:rowOff>171450</xdr:rowOff>
        </xdr:from>
        <xdr:to>
          <xdr:col>17</xdr:col>
          <xdr:colOff>361950</xdr:colOff>
          <xdr:row>14</xdr:row>
          <xdr:rowOff>38100</xdr:rowOff>
        </xdr:to>
        <xdr:sp macro="" textlink="">
          <xdr:nvSpPr>
            <xdr:cNvPr id="1066" name="ReadMe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114300</xdr:colOff>
          <xdr:row>7</xdr:row>
          <xdr:rowOff>47625</xdr:rowOff>
        </xdr:from>
        <xdr:to>
          <xdr:col>17</xdr:col>
          <xdr:colOff>371475</xdr:colOff>
          <xdr:row>9</xdr:row>
          <xdr:rowOff>95250</xdr:rowOff>
        </xdr:to>
        <xdr:sp macro="" textlink="">
          <xdr:nvSpPr>
            <xdr:cNvPr id="1094" name="Ignore5HrRule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114300</xdr:colOff>
          <xdr:row>9</xdr:row>
          <xdr:rowOff>85725</xdr:rowOff>
        </xdr:from>
        <xdr:to>
          <xdr:col>18</xdr:col>
          <xdr:colOff>28575</xdr:colOff>
          <xdr:row>11</xdr:row>
          <xdr:rowOff>85725</xdr:rowOff>
        </xdr:to>
        <xdr:sp macro="" textlink="">
          <xdr:nvSpPr>
            <xdr:cNvPr id="1106" name="MarkHolidays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321945</xdr:colOff>
      <xdr:row>28</xdr:row>
      <xdr:rowOff>38100</xdr:rowOff>
    </xdr:from>
    <xdr:to>
      <xdr:col>17</xdr:col>
      <xdr:colOff>104776</xdr:colOff>
      <xdr:row>34</xdr:row>
      <xdr:rowOff>201946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952500" y="2143125"/>
          <a:ext cx="511492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en-US" sz="3400" b="1" i="0" strike="noStrike">
              <a:solidFill>
                <a:srgbClr val="969696"/>
              </a:solidFill>
              <a:latin typeface="Arial"/>
              <a:cs typeface="Arial"/>
            </a:rPr>
            <a:t>USE THE</a:t>
          </a:r>
        </a:p>
        <a:p>
          <a:pPr algn="ctr" rtl="0">
            <a:defRPr sz="1000"/>
          </a:pPr>
          <a:r>
            <a:rPr lang="en-US" sz="3400" b="1" i="0" strike="noStrike">
              <a:solidFill>
                <a:srgbClr val="969696"/>
              </a:solidFill>
              <a:latin typeface="Arial"/>
              <a:cs typeface="Arial"/>
            </a:rPr>
            <a:t>"DATA ENTRY" SHEET TO INPUT DATA</a:t>
          </a:r>
        </a:p>
      </xdr:txBody>
    </xdr:sp>
    <xdr:clientData fPrintsWithSheet="0"/>
  </xdr:twoCellAnchor>
  <xdr:twoCellAnchor>
    <xdr:from>
      <xdr:col>0</xdr:col>
      <xdr:colOff>38100</xdr:colOff>
      <xdr:row>0</xdr:row>
      <xdr:rowOff>28575</xdr:rowOff>
    </xdr:from>
    <xdr:to>
      <xdr:col>2</xdr:col>
      <xdr:colOff>283621</xdr:colOff>
      <xdr:row>1</xdr:row>
      <xdr:rowOff>28575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447675" cy="200025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FFFFFF"/>
              </a:solidFill>
              <a:latin typeface="Arial"/>
              <a:cs typeface="Arial"/>
            </a:rPr>
            <a:t>v3.0b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39</xdr:row>
          <xdr:rowOff>0</xdr:rowOff>
        </xdr:from>
        <xdr:to>
          <xdr:col>10</xdr:col>
          <xdr:colOff>219075</xdr:colOff>
          <xdr:row>40</xdr:row>
          <xdr:rowOff>47625</xdr:rowOff>
        </xdr:to>
        <xdr:sp macro="" textlink="">
          <xdr:nvSpPr>
            <xdr:cNvPr id="2053" name="LeaveYes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39</xdr:row>
          <xdr:rowOff>0</xdr:rowOff>
        </xdr:from>
        <xdr:to>
          <xdr:col>11</xdr:col>
          <xdr:colOff>209550</xdr:colOff>
          <xdr:row>40</xdr:row>
          <xdr:rowOff>47625</xdr:rowOff>
        </xdr:to>
        <xdr:sp macro="" textlink="">
          <xdr:nvSpPr>
            <xdr:cNvPr id="2054" name="LeaveNo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0</xdr:rowOff>
    </xdr:from>
    <xdr:to>
      <xdr:col>16</xdr:col>
      <xdr:colOff>28575</xdr:colOff>
      <xdr:row>21</xdr:row>
      <xdr:rowOff>180975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714375" y="1800225"/>
          <a:ext cx="52578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en-US" sz="3400" b="1" i="0" strike="noStrike">
              <a:solidFill>
                <a:srgbClr val="969696"/>
              </a:solidFill>
              <a:latin typeface="Arial"/>
              <a:cs typeface="Arial"/>
            </a:rPr>
            <a:t>USE THE</a:t>
          </a:r>
        </a:p>
        <a:p>
          <a:pPr algn="ctr" rtl="0">
            <a:defRPr sz="1000"/>
          </a:pPr>
          <a:r>
            <a:rPr lang="en-US" sz="3400" b="1" i="0" strike="noStrike">
              <a:solidFill>
                <a:srgbClr val="969696"/>
              </a:solidFill>
              <a:latin typeface="Arial"/>
              <a:cs typeface="Arial"/>
            </a:rPr>
            <a:t>"DATA ENTRY" SHEET TO INPUT DATA</a:t>
          </a:r>
        </a:p>
      </xdr:txBody>
    </xdr:sp>
    <xdr:clientData fPrintsWithSheet="0"/>
  </xdr:twoCellAnchor>
  <xdr:twoCellAnchor>
    <xdr:from>
      <xdr:col>0</xdr:col>
      <xdr:colOff>28575</xdr:colOff>
      <xdr:row>0</xdr:row>
      <xdr:rowOff>28575</xdr:rowOff>
    </xdr:from>
    <xdr:to>
      <xdr:col>1</xdr:col>
      <xdr:colOff>341070</xdr:colOff>
      <xdr:row>1</xdr:row>
      <xdr:rowOff>28575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28575" y="28575"/>
          <a:ext cx="428625" cy="200025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FFFFFF"/>
              </a:solidFill>
              <a:latin typeface="Arial"/>
              <a:cs typeface="Arial"/>
            </a:rPr>
            <a:t>v3.0b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123825</xdr:rowOff>
    </xdr:from>
    <xdr:to>
      <xdr:col>21</xdr:col>
      <xdr:colOff>304800</xdr:colOff>
      <xdr:row>24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39175" y="123825"/>
          <a:ext cx="7419975" cy="3800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If</a:t>
          </a:r>
          <a:r>
            <a:rPr lang="en-US" sz="1100" baseline="0"/>
            <a:t> you are making revisions, please update this tab.</a:t>
          </a:r>
        </a:p>
        <a:p>
          <a:endParaRPr lang="en-US" sz="1100" baseline="0"/>
        </a:p>
        <a:p>
          <a:r>
            <a:rPr lang="en-US" sz="1100" baseline="0"/>
            <a:t>Also update the following tabs with a new date</a:t>
          </a:r>
        </a:p>
        <a:p>
          <a:endParaRPr lang="en-US" sz="1100" baseline="0"/>
        </a:p>
        <a:p>
          <a:r>
            <a:rPr lang="en-US" sz="1100" baseline="0"/>
            <a:t>The tabe you are updating make sure to update the </a:t>
          </a:r>
          <a:r>
            <a:rPr lang="en-US" sz="1100" b="1" baseline="0"/>
            <a:t>TSHelper  Rev. date </a:t>
          </a:r>
          <a:r>
            <a:rPr lang="en-US" sz="1100" b="0" baseline="0"/>
            <a:t>with today's date</a:t>
          </a:r>
        </a:p>
        <a:p>
          <a:endParaRPr lang="en-US" sz="1100" b="0" baseline="0"/>
        </a:p>
        <a:p>
          <a:r>
            <a:rPr lang="en-US" sz="1100" b="0" baseline="0"/>
            <a:t>Any code changes, add comments to the code you are changing. Add your initials and today's date along with a small explantion of what you are changing.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1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E90"/>
  <sheetViews>
    <sheetView showGridLines="0" tabSelected="1" zoomScaleNormal="100" workbookViewId="0">
      <selection activeCell="G3" sqref="G3:H3"/>
    </sheetView>
  </sheetViews>
  <sheetFormatPr defaultColWidth="9.140625" defaultRowHeight="12" x14ac:dyDescent="0.2"/>
  <cols>
    <col min="1" max="1" width="1.7109375" style="20" customWidth="1"/>
    <col min="2" max="2" width="10.140625" style="20" customWidth="1"/>
    <col min="3" max="28" width="5.7109375" style="20" customWidth="1"/>
    <col min="29" max="42" width="8.7109375" style="20" customWidth="1"/>
    <col min="43" max="43" width="9.140625" style="20"/>
    <col min="44" max="57" width="6.5703125" style="20" customWidth="1"/>
    <col min="58" max="16384" width="9.140625" style="20"/>
  </cols>
  <sheetData>
    <row r="1" spans="2:57" ht="15" x14ac:dyDescent="0.25">
      <c r="I1" s="22" t="s">
        <v>10</v>
      </c>
      <c r="M1" s="93"/>
      <c r="N1" s="302"/>
      <c r="O1" s="303"/>
      <c r="P1" s="303"/>
      <c r="Q1" s="303"/>
      <c r="R1" s="304"/>
      <c r="AR1" s="263" t="s">
        <v>130</v>
      </c>
      <c r="AS1" s="32"/>
      <c r="AT1" s="98"/>
    </row>
    <row r="2" spans="2:57" ht="15" x14ac:dyDescent="0.25">
      <c r="I2" s="22" t="s">
        <v>11</v>
      </c>
      <c r="M2" s="93"/>
      <c r="N2" s="305"/>
      <c r="O2" s="306"/>
      <c r="P2" s="306"/>
      <c r="Q2" s="306"/>
      <c r="R2" s="307"/>
      <c r="AR2" s="287" t="s">
        <v>160</v>
      </c>
      <c r="AS2" s="34"/>
      <c r="AT2" s="98"/>
    </row>
    <row r="3" spans="2:57" ht="12.75" x14ac:dyDescent="0.2">
      <c r="E3" s="21"/>
      <c r="F3" s="2" t="s">
        <v>12</v>
      </c>
      <c r="G3" s="331"/>
      <c r="H3" s="331"/>
      <c r="I3" s="1"/>
      <c r="J3" s="2" t="s">
        <v>13</v>
      </c>
      <c r="K3" s="301" t="str">
        <f>IF(G3="","",G3+13)</f>
        <v/>
      </c>
      <c r="L3" s="301"/>
      <c r="M3" s="93"/>
      <c r="N3" s="308"/>
      <c r="O3" s="309"/>
      <c r="P3" s="309"/>
      <c r="Q3" s="309"/>
      <c r="R3" s="310"/>
      <c r="AD3" s="21" t="s">
        <v>70</v>
      </c>
      <c r="AR3" s="287" t="s">
        <v>161</v>
      </c>
      <c r="AS3" s="34"/>
      <c r="AT3" s="98"/>
    </row>
    <row r="4" spans="2:57" x14ac:dyDescent="0.2">
      <c r="R4" s="210"/>
      <c r="AD4" s="21" t="s">
        <v>131</v>
      </c>
      <c r="AR4" s="287" t="s">
        <v>128</v>
      </c>
      <c r="AS4" s="34"/>
      <c r="AT4" s="98"/>
    </row>
    <row r="5" spans="2:57" ht="12.75" x14ac:dyDescent="0.2">
      <c r="B5" s="318"/>
      <c r="C5" s="318"/>
      <c r="D5" s="318"/>
      <c r="E5" s="318"/>
      <c r="F5" s="92"/>
      <c r="G5" s="314"/>
      <c r="H5" s="314"/>
      <c r="J5" s="61"/>
      <c r="K5" s="93"/>
      <c r="L5" s="318"/>
      <c r="M5" s="318"/>
      <c r="O5" s="314"/>
      <c r="P5" s="314"/>
      <c r="AC5" s="60"/>
      <c r="AR5" s="287" t="s">
        <v>129</v>
      </c>
      <c r="AS5" s="34"/>
      <c r="AT5" s="98"/>
    </row>
    <row r="6" spans="2:57" ht="12.75" customHeight="1" x14ac:dyDescent="0.2">
      <c r="B6" s="332" t="s">
        <v>158</v>
      </c>
      <c r="C6" s="332"/>
      <c r="D6" s="332"/>
      <c r="E6" s="332"/>
      <c r="F6" s="94"/>
      <c r="G6" s="332" t="s">
        <v>96</v>
      </c>
      <c r="H6" s="332"/>
      <c r="I6" s="95"/>
      <c r="J6" s="264" t="s">
        <v>97</v>
      </c>
      <c r="K6" s="96"/>
      <c r="L6" s="313" t="s">
        <v>98</v>
      </c>
      <c r="M6" s="313"/>
      <c r="N6" s="96"/>
      <c r="O6" s="313" t="s">
        <v>135</v>
      </c>
      <c r="P6" s="313"/>
      <c r="R6" s="122"/>
      <c r="AC6" s="60"/>
      <c r="AF6" s="60"/>
      <c r="AR6" s="288" t="s">
        <v>159</v>
      </c>
      <c r="AS6" s="100"/>
      <c r="AT6" s="98"/>
    </row>
    <row r="7" spans="2:57" ht="15" customHeight="1" x14ac:dyDescent="0.2">
      <c r="B7" s="21" t="s">
        <v>136</v>
      </c>
      <c r="E7" s="314"/>
      <c r="F7" s="314"/>
      <c r="AC7" s="60"/>
      <c r="AF7" s="60"/>
      <c r="AR7" s="97"/>
      <c r="AS7" s="97"/>
      <c r="AT7" s="98"/>
    </row>
    <row r="8" spans="2:57" customFormat="1" ht="10.5" customHeight="1" x14ac:dyDescent="0.2"/>
    <row r="9" spans="2:57" x14ac:dyDescent="0.2">
      <c r="B9" s="4"/>
      <c r="C9" s="5"/>
      <c r="D9" s="5"/>
      <c r="E9" s="5"/>
      <c r="F9" s="5"/>
      <c r="G9" s="5"/>
      <c r="H9" s="5"/>
      <c r="I9" s="6" t="s">
        <v>15</v>
      </c>
      <c r="J9" s="5"/>
      <c r="K9" s="5"/>
      <c r="L9" s="5"/>
      <c r="M9" s="5"/>
      <c r="N9" s="5"/>
      <c r="O9" s="5"/>
      <c r="P9" s="7"/>
      <c r="AC9" s="60"/>
      <c r="AF9" s="60"/>
    </row>
    <row r="10" spans="2:57" ht="13.5" customHeight="1" x14ac:dyDescent="0.2">
      <c r="B10" s="8"/>
      <c r="C10" s="233" t="str">
        <f>IF($G3="","",UPPER(TEXT($G3,"ddd")))</f>
        <v/>
      </c>
      <c r="D10" s="234" t="str">
        <f>IF($G3="","",UPPER(TEXT($G3+1,"ddd")))</f>
        <v/>
      </c>
      <c r="E10" s="234" t="str">
        <f>IF($G3="","",UPPER(TEXT($G3+2,"ddd")))</f>
        <v/>
      </c>
      <c r="F10" s="233" t="str">
        <f>IF($G3="","",UPPER(TEXT($G3+3,"ddd")))</f>
        <v/>
      </c>
      <c r="G10" s="233" t="str">
        <f>IF($G3="","",UPPER(TEXT($G3+4,"ddd")))</f>
        <v/>
      </c>
      <c r="H10" s="233" t="str">
        <f>IF($G3="","",UPPER(TEXT($G3+5,"ddd")))</f>
        <v/>
      </c>
      <c r="I10" s="235" t="str">
        <f>IF($G3="","",UPPER(TEXT($G3+6,"ddd")))</f>
        <v/>
      </c>
      <c r="J10" s="236" t="str">
        <f>IF($G3="","",UPPER(TEXT($G3+7,"ddd")))</f>
        <v/>
      </c>
      <c r="K10" s="237" t="str">
        <f>IF($G3="","",UPPER(TEXT($G3+8,"ddd")))</f>
        <v/>
      </c>
      <c r="L10" s="237" t="str">
        <f>IF($G3="","",UPPER(TEXT($G3+9,"ddd")))</f>
        <v/>
      </c>
      <c r="M10" s="238" t="str">
        <f>IF($G3="","",UPPER(TEXT($G3+10,"ddd")))</f>
        <v/>
      </c>
      <c r="N10" s="238" t="str">
        <f>IF($G3="","",UPPER(TEXT($G3+11,"ddd")))</f>
        <v/>
      </c>
      <c r="O10" s="238" t="str">
        <f>IF($G3="","",UPPER(TEXT($G3+12,"ddd")))</f>
        <v/>
      </c>
      <c r="P10" s="238" t="str">
        <f>IF($G3="","",UPPER(TEXT($G3+13,"ddd")))</f>
        <v/>
      </c>
      <c r="R10" s="205"/>
      <c r="T10" s="227"/>
      <c r="U10" s="227"/>
      <c r="AC10" s="60"/>
      <c r="AF10" s="204"/>
    </row>
    <row r="11" spans="2:57" ht="13.5" customHeight="1" x14ac:dyDescent="0.2">
      <c r="B11" s="13"/>
      <c r="C11" s="239" t="str">
        <f>IF($G3="","",IF($AA$12,IF(OR($AC$11=$B$66,$AC$11=$B$67,$AC$11=$B$68,$AC$11=$B$69,$AC$11=$B$70,$AC$11=$B$71,$AC$11=$B$72,$AC$11=$B$73,$AC$11=$B$74),$AA$11,AC11),AC11))</f>
        <v/>
      </c>
      <c r="D11" s="239" t="str">
        <f>IF($G3="","",IF($AA$12,IF(OR($AD$11=$B$66,$AD$11=$B$67,$AD$11=$B$68,$AD$11=$B$69,$AD$11=$B$70,$AD$11=$B$71,$AD$11=$B$72,$AD$11=$B$73,$AD$11=$B$74),$AA$11,AD11),AD11))</f>
        <v/>
      </c>
      <c r="E11" s="239" t="str">
        <f>IF($G3="","",IF($AA$12,IF(OR($AE$11=$B$66,$AE$11=$B$67,$AE$11=$B$68,$AE$11=$B$69,$AE$11=$B$70,$AE$11=$B$71,$AE$11=$B$72,$AE$11=$B$73,$AE$11=$B$74),$AA$11,AE11),AE11))</f>
        <v/>
      </c>
      <c r="F11" s="239" t="str">
        <f>IF($G3="","",IF($AA$12,IF(OR($AF$11=$B$66,$AF$11=$B$67,$AF$11=$B$68,$AF$11=$B$69,$AF$11=$B$70,$AF$11=$B$71,$AF$11=$B$72,$AF$11=$B$73,$AF$11=$B$74),$AA$11,AF11),AF11))</f>
        <v/>
      </c>
      <c r="G11" s="239" t="str">
        <f>IF($G3="","",IF($AA$12,IF(OR($AG$11=$B$66,$AG$11=$B$67,$AG$11=$B$68,$AG$11=$B$69,$AG$11=$B$70,$AG$11=$B$71,$AG$11=$B$72,$AG$11=$B$73,$AG$11=$B$74),$AA$11,AG11),AG11))</f>
        <v/>
      </c>
      <c r="H11" s="239" t="str">
        <f>IF($G3="","",IF($AA$12,IF(OR($AH$11=$B$66,$AH$11=$B$67,$AH$11=$B$68,$AH$11=$B$69,$AH$11=$B$70,$AH$11=$B$71,$AH$11=$B$72,$AH$11=$B$73,$AH$11=$B$74),$AA$11,AH11),AH11))</f>
        <v/>
      </c>
      <c r="I11" s="240" t="str">
        <f>IF($G3="","",IF($AA$12,IF(OR($AI$11=$B$66,$AI$11=$B$67,$AI$11=$B$68,$AI$11=$B$69,$AI$11=$B$70,$AI$11=$B$71,$AI$11=$B$72,$AI$11=$B$73,$AI$11=$B$74),$AA$11,AI11),AI11))</f>
        <v/>
      </c>
      <c r="J11" s="241" t="str">
        <f>IF($G3="","",IF($AA$12,IF(OR($AJ$11=$B$66,$AJ$11=$B$67,$AJ$11=$B$68,$AJ$11=$B$69,$AJ$11=$B$70,$AJ$11=$B$71,$AJ$11=$B$72,$AJ$11=$B$73,$AJ$11=$B$74),$AA$11,AJ11),AJ11))</f>
        <v/>
      </c>
      <c r="K11" s="242" t="str">
        <f>IF($G3="","",IF($AA$12,IF(OR($AK$11=$B$66,$AK$11=$B$67,$AK$11=$B$68,$AK$11=$B$69,$AK$11=$B$70,$AK$11=$B$71,$AK$11=$B$72,$AK$11=$B$73,$AK$11=$B$74),$AA$11,AK11),AK11))</f>
        <v/>
      </c>
      <c r="L11" s="242" t="str">
        <f>IF($G3="","",IF($AA$12,IF(OR($AL$11=$B$66,$AL$11=$B$67,$AL$11=$B$68,$AL$11=$B$69,$AL$11=$B$70,$AL$11=$B$71,$AL$11=$B$72,$AL$11=$B$73,$AL$11=$B$74),$AA$11,AL11),AL11))</f>
        <v/>
      </c>
      <c r="M11" s="242" t="str">
        <f>IF($G3="","",IF($AA$12,IF(OR($AM$11=$B$66,$AM$11=$B$67,$AM$11=$B$68,$AM$11=$B$69,$AM$11=$B$70,$AM$11=$B$71,$AM$11=$B$72,$AM$11=$B$73,$AM$11=$B$74),$AA$11,AM11),AM11))</f>
        <v/>
      </c>
      <c r="N11" s="242" t="str">
        <f>IF($G3="","",IF($AA$12,IF(OR($AN$11=$B$66,$AN$11=$B$67,$AN$11=$B$68,$AN$11=$B$69,$AN$11=$B$70,$AN$11=$B$71,$AN$11=$B$72,$AN$11=$B$73,$AN$11=$B$74),$AA$11,AN11),AN11))</f>
        <v/>
      </c>
      <c r="O11" s="242" t="str">
        <f>IF($G3="","",IF($AA$12,IF(OR($AO$11=$B$66,$AO$11=$B$67,$AO$11=$B$68,$AO$11=$B$69,$AO$11=$B$70,$AO$11=$B$71,$AO$11=$B$72,$AO$11=$B$73,$AO$11=$B$74),$AA$11,AO11),AO11))</f>
        <v/>
      </c>
      <c r="P11" s="242" t="str">
        <f>IF($G3="","",IF($AA$12,IF(OR($AP$11=$B$66,$AP$11=$B$67,$AP$11=$B$68,$AP$11=$B$69,$AP$11=$B$70,$AP$11=$B$71,$AP$11=$B$72,$AP$11=$B$73,$AP$11=$B$74),$AA$11,AP11),AP11))</f>
        <v/>
      </c>
      <c r="S11" s="205"/>
      <c r="T11" s="227"/>
      <c r="U11" s="227"/>
      <c r="AA11" s="206" t="s">
        <v>147</v>
      </c>
      <c r="AB11" s="97"/>
      <c r="AC11" s="282">
        <f>G3</f>
        <v>0</v>
      </c>
      <c r="AD11" s="282">
        <f>AC11+1</f>
        <v>1</v>
      </c>
      <c r="AE11" s="282">
        <f>AD11+1</f>
        <v>2</v>
      </c>
      <c r="AF11" s="282">
        <f>AE11+1</f>
        <v>3</v>
      </c>
      <c r="AG11" s="282">
        <f t="shared" ref="AG11:AP11" si="0">AF11+1</f>
        <v>4</v>
      </c>
      <c r="AH11" s="282">
        <f t="shared" si="0"/>
        <v>5</v>
      </c>
      <c r="AI11" s="282">
        <f t="shared" si="0"/>
        <v>6</v>
      </c>
      <c r="AJ11" s="282">
        <f t="shared" si="0"/>
        <v>7</v>
      </c>
      <c r="AK11" s="282">
        <f t="shared" si="0"/>
        <v>8</v>
      </c>
      <c r="AL11" s="282">
        <f t="shared" si="0"/>
        <v>9</v>
      </c>
      <c r="AM11" s="282">
        <f t="shared" si="0"/>
        <v>10</v>
      </c>
      <c r="AN11" s="282">
        <f t="shared" si="0"/>
        <v>11</v>
      </c>
      <c r="AO11" s="282">
        <f t="shared" si="0"/>
        <v>12</v>
      </c>
      <c r="AP11" s="283">
        <f t="shared" si="0"/>
        <v>13</v>
      </c>
      <c r="AR11" s="31" t="s">
        <v>125</v>
      </c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32"/>
    </row>
    <row r="12" spans="2:57" ht="15" customHeight="1" x14ac:dyDescent="0.2">
      <c r="B12" s="24" t="s">
        <v>0</v>
      </c>
      <c r="C12" s="37"/>
      <c r="D12" s="37"/>
      <c r="E12" s="37"/>
      <c r="F12" s="37"/>
      <c r="G12" s="37"/>
      <c r="H12" s="37"/>
      <c r="I12" s="37"/>
      <c r="J12" s="213"/>
      <c r="K12" s="38"/>
      <c r="L12" s="37"/>
      <c r="M12" s="38"/>
      <c r="N12" s="37"/>
      <c r="O12" s="38"/>
      <c r="P12" s="37"/>
      <c r="AA12" s="232" t="b">
        <v>1</v>
      </c>
      <c r="AB12" s="98"/>
      <c r="AC12" s="243">
        <f>((INT(C13)*60)+((C13-INT(C13))*100)-(INT(C12)*60)-((C12-INT(C12))*100))/60</f>
        <v>0</v>
      </c>
      <c r="AD12" s="243">
        <f>((INT(D13)*60)+((D13-INT(D13))*100)-(INT(D12)*60)-((D12-INT(D12))*100))/60</f>
        <v>0</v>
      </c>
      <c r="AE12" s="243">
        <f>((INT(E13)*60)+((E13-INT(E13))*100)-(INT(E12)*60)-((E12-INT(E12))*100))/60</f>
        <v>0</v>
      </c>
      <c r="AF12" s="243">
        <f>((INT(F13)*60)+((F13-INT(F13))*100)-(INT(F12)*60)-((F12-INT(F12))*100))/60</f>
        <v>0</v>
      </c>
      <c r="AG12" s="243">
        <f t="shared" ref="AG12:AP12" si="1">((INT(G13)*60)+((G13-INT(G13))*100)-(INT(G12)*60)-((G12-INT(G12))*100))/60</f>
        <v>0</v>
      </c>
      <c r="AH12" s="243">
        <f t="shared" si="1"/>
        <v>0</v>
      </c>
      <c r="AI12" s="243">
        <f t="shared" si="1"/>
        <v>0</v>
      </c>
      <c r="AJ12" s="243">
        <f t="shared" si="1"/>
        <v>0</v>
      </c>
      <c r="AK12" s="243">
        <f t="shared" si="1"/>
        <v>0</v>
      </c>
      <c r="AL12" s="243">
        <f t="shared" si="1"/>
        <v>0</v>
      </c>
      <c r="AM12" s="243">
        <f t="shared" si="1"/>
        <v>0</v>
      </c>
      <c r="AN12" s="243">
        <f t="shared" si="1"/>
        <v>0</v>
      </c>
      <c r="AO12" s="243">
        <f t="shared" si="1"/>
        <v>0</v>
      </c>
      <c r="AP12" s="244">
        <f t="shared" si="1"/>
        <v>0</v>
      </c>
      <c r="AR12" s="258">
        <f>IF(C12=0,0,IF(C13&gt;C12,AC12,AC13))</f>
        <v>0</v>
      </c>
      <c r="AS12" s="257">
        <f t="shared" ref="AS12:BE12" si="2">IF(D12=0,0,IF(D13&gt;D12,AD12,AD13))</f>
        <v>0</v>
      </c>
      <c r="AT12" s="257">
        <f t="shared" si="2"/>
        <v>0</v>
      </c>
      <c r="AU12" s="257">
        <f t="shared" si="2"/>
        <v>0</v>
      </c>
      <c r="AV12" s="257">
        <f t="shared" si="2"/>
        <v>0</v>
      </c>
      <c r="AW12" s="257">
        <f t="shared" si="2"/>
        <v>0</v>
      </c>
      <c r="AX12" s="257">
        <f t="shared" si="2"/>
        <v>0</v>
      </c>
      <c r="AY12" s="257">
        <f t="shared" si="2"/>
        <v>0</v>
      </c>
      <c r="AZ12" s="257">
        <f t="shared" si="2"/>
        <v>0</v>
      </c>
      <c r="BA12" s="257">
        <f t="shared" si="2"/>
        <v>0</v>
      </c>
      <c r="BB12" s="257">
        <f t="shared" si="2"/>
        <v>0</v>
      </c>
      <c r="BC12" s="257">
        <f t="shared" si="2"/>
        <v>0</v>
      </c>
      <c r="BD12" s="257">
        <f t="shared" si="2"/>
        <v>0</v>
      </c>
      <c r="BE12" s="259">
        <f t="shared" si="2"/>
        <v>0</v>
      </c>
    </row>
    <row r="13" spans="2:57" ht="15" customHeight="1" x14ac:dyDescent="0.2">
      <c r="B13" s="23" t="s">
        <v>1</v>
      </c>
      <c r="C13" s="37"/>
      <c r="D13" s="37"/>
      <c r="E13" s="37"/>
      <c r="F13" s="37"/>
      <c r="G13" s="37"/>
      <c r="H13" s="37"/>
      <c r="I13" s="37"/>
      <c r="J13" s="213"/>
      <c r="K13" s="38"/>
      <c r="L13" s="37"/>
      <c r="M13" s="38"/>
      <c r="N13" s="37"/>
      <c r="O13" s="38"/>
      <c r="P13" s="37"/>
      <c r="AA13" s="33"/>
      <c r="AB13" s="98"/>
      <c r="AC13" s="243">
        <f>(((INT(C13)+12)*60)+((C13-INT(C13))*100)-(INT(C12)*60)-((C12-INT(C12))*100))/60</f>
        <v>12</v>
      </c>
      <c r="AD13" s="243">
        <f>(((INT(D13)+12)*60)+((D13-INT(D13))*100)-(INT(D12)*60)-((D12-INT(D12))*100))/60</f>
        <v>12</v>
      </c>
      <c r="AE13" s="243">
        <f>(((INT(E13)+12)*60)+((E13-INT(E13))*100)-(INT(E12)*60)-((E12-INT(E12))*100))/60</f>
        <v>12</v>
      </c>
      <c r="AF13" s="243">
        <f>(((INT(F13)+12)*60)+((F13-INT(F13))*100)-(INT(F12)*60)-((F12-INT(F12))*100))/60</f>
        <v>12</v>
      </c>
      <c r="AG13" s="243">
        <f t="shared" ref="AG13:AP13" si="3">(((INT(G13)+12)*60)+((G13-INT(G13))*100)-(INT(G12)*60)-((G12-INT(G12))*100))/60</f>
        <v>12</v>
      </c>
      <c r="AH13" s="243">
        <f t="shared" si="3"/>
        <v>12</v>
      </c>
      <c r="AI13" s="243">
        <f t="shared" si="3"/>
        <v>12</v>
      </c>
      <c r="AJ13" s="243">
        <f t="shared" si="3"/>
        <v>12</v>
      </c>
      <c r="AK13" s="243">
        <f t="shared" si="3"/>
        <v>12</v>
      </c>
      <c r="AL13" s="243">
        <f t="shared" si="3"/>
        <v>12</v>
      </c>
      <c r="AM13" s="243">
        <f t="shared" si="3"/>
        <v>12</v>
      </c>
      <c r="AN13" s="243">
        <f t="shared" si="3"/>
        <v>12</v>
      </c>
      <c r="AO13" s="243">
        <f t="shared" si="3"/>
        <v>12</v>
      </c>
      <c r="AP13" s="244">
        <f t="shared" si="3"/>
        <v>12</v>
      </c>
      <c r="AR13" s="258">
        <f>IF(C13=0,0,IF(C12&gt;C13,AC13,AC12))</f>
        <v>0</v>
      </c>
      <c r="AS13" s="257">
        <f t="shared" ref="AS13:BE13" si="4">IF(D13=0,0,IF(D12&gt;D13,AD13,AD12))</f>
        <v>0</v>
      </c>
      <c r="AT13" s="257">
        <f t="shared" si="4"/>
        <v>0</v>
      </c>
      <c r="AU13" s="257">
        <f t="shared" si="4"/>
        <v>0</v>
      </c>
      <c r="AV13" s="257">
        <f t="shared" si="4"/>
        <v>0</v>
      </c>
      <c r="AW13" s="257">
        <f t="shared" si="4"/>
        <v>0</v>
      </c>
      <c r="AX13" s="257">
        <f t="shared" si="4"/>
        <v>0</v>
      </c>
      <c r="AY13" s="257">
        <f t="shared" si="4"/>
        <v>0</v>
      </c>
      <c r="AZ13" s="257">
        <f t="shared" si="4"/>
        <v>0</v>
      </c>
      <c r="BA13" s="257">
        <f t="shared" si="4"/>
        <v>0</v>
      </c>
      <c r="BB13" s="257">
        <f t="shared" si="4"/>
        <v>0</v>
      </c>
      <c r="BC13" s="257">
        <f t="shared" si="4"/>
        <v>0</v>
      </c>
      <c r="BD13" s="257">
        <f t="shared" si="4"/>
        <v>0</v>
      </c>
      <c r="BE13" s="259">
        <f t="shared" si="4"/>
        <v>0</v>
      </c>
    </row>
    <row r="14" spans="2:57" ht="15" customHeight="1" x14ac:dyDescent="0.2">
      <c r="B14" s="24" t="s">
        <v>0</v>
      </c>
      <c r="C14" s="37"/>
      <c r="D14" s="37"/>
      <c r="E14" s="37"/>
      <c r="F14" s="37"/>
      <c r="G14" s="37"/>
      <c r="H14" s="37"/>
      <c r="I14" s="37"/>
      <c r="J14" s="213"/>
      <c r="K14" s="38"/>
      <c r="L14" s="37"/>
      <c r="M14" s="38"/>
      <c r="N14" s="37"/>
      <c r="O14" s="38"/>
      <c r="P14" s="37"/>
      <c r="AA14" s="33"/>
      <c r="AB14" s="98"/>
      <c r="AC14" s="243">
        <f t="shared" ref="AC14:AP14" si="5">((INT(C15)*60)+((C15-INT(C15))*100)-(INT(C14)*60)-((C14-INT(C14))*100))/60</f>
        <v>0</v>
      </c>
      <c r="AD14" s="243">
        <f t="shared" si="5"/>
        <v>0</v>
      </c>
      <c r="AE14" s="243">
        <f t="shared" si="5"/>
        <v>0</v>
      </c>
      <c r="AF14" s="243">
        <f t="shared" si="5"/>
        <v>0</v>
      </c>
      <c r="AG14" s="243">
        <f t="shared" si="5"/>
        <v>0</v>
      </c>
      <c r="AH14" s="243">
        <f t="shared" si="5"/>
        <v>0</v>
      </c>
      <c r="AI14" s="243">
        <f t="shared" si="5"/>
        <v>0</v>
      </c>
      <c r="AJ14" s="243">
        <f t="shared" si="5"/>
        <v>0</v>
      </c>
      <c r="AK14" s="243">
        <f t="shared" si="5"/>
        <v>0</v>
      </c>
      <c r="AL14" s="243">
        <f t="shared" si="5"/>
        <v>0</v>
      </c>
      <c r="AM14" s="243">
        <f t="shared" si="5"/>
        <v>0</v>
      </c>
      <c r="AN14" s="243">
        <f t="shared" si="5"/>
        <v>0</v>
      </c>
      <c r="AO14" s="243">
        <f t="shared" si="5"/>
        <v>0</v>
      </c>
      <c r="AP14" s="244">
        <f t="shared" si="5"/>
        <v>0</v>
      </c>
      <c r="AR14" s="258">
        <f t="shared" ref="AR14:BE14" si="6">IF(C14=0,0,IF(C15&gt;C14,AC14,AC15))</f>
        <v>0</v>
      </c>
      <c r="AS14" s="257">
        <f t="shared" si="6"/>
        <v>0</v>
      </c>
      <c r="AT14" s="257">
        <f t="shared" si="6"/>
        <v>0</v>
      </c>
      <c r="AU14" s="257">
        <f t="shared" si="6"/>
        <v>0</v>
      </c>
      <c r="AV14" s="257">
        <f t="shared" si="6"/>
        <v>0</v>
      </c>
      <c r="AW14" s="257">
        <f t="shared" si="6"/>
        <v>0</v>
      </c>
      <c r="AX14" s="257">
        <f t="shared" si="6"/>
        <v>0</v>
      </c>
      <c r="AY14" s="257">
        <f t="shared" si="6"/>
        <v>0</v>
      </c>
      <c r="AZ14" s="257">
        <f t="shared" si="6"/>
        <v>0</v>
      </c>
      <c r="BA14" s="257">
        <f t="shared" si="6"/>
        <v>0</v>
      </c>
      <c r="BB14" s="257">
        <f t="shared" si="6"/>
        <v>0</v>
      </c>
      <c r="BC14" s="257">
        <f t="shared" si="6"/>
        <v>0</v>
      </c>
      <c r="BD14" s="257">
        <f t="shared" si="6"/>
        <v>0</v>
      </c>
      <c r="BE14" s="259">
        <f t="shared" si="6"/>
        <v>0</v>
      </c>
    </row>
    <row r="15" spans="2:57" ht="15" customHeight="1" x14ac:dyDescent="0.2">
      <c r="B15" s="23" t="s">
        <v>1</v>
      </c>
      <c r="C15" s="37"/>
      <c r="D15" s="37"/>
      <c r="E15" s="37"/>
      <c r="F15" s="37"/>
      <c r="G15" s="37"/>
      <c r="H15" s="37"/>
      <c r="I15" s="37"/>
      <c r="J15" s="213"/>
      <c r="K15" s="38"/>
      <c r="L15" s="37"/>
      <c r="M15" s="38"/>
      <c r="N15" s="37"/>
      <c r="O15" s="38"/>
      <c r="P15" s="37"/>
      <c r="AA15" s="33"/>
      <c r="AB15" s="98"/>
      <c r="AC15" s="243">
        <f t="shared" ref="AC15:AP15" si="7">(((INT(C15)+12)*60)+((C15-INT(C15))*100)-(INT(C14)*60)-((C14-INT(C14))*100))/60</f>
        <v>12</v>
      </c>
      <c r="AD15" s="243">
        <f t="shared" si="7"/>
        <v>12</v>
      </c>
      <c r="AE15" s="243">
        <f t="shared" si="7"/>
        <v>12</v>
      </c>
      <c r="AF15" s="243">
        <f t="shared" si="7"/>
        <v>12</v>
      </c>
      <c r="AG15" s="243">
        <f t="shared" si="7"/>
        <v>12</v>
      </c>
      <c r="AH15" s="243">
        <f t="shared" si="7"/>
        <v>12</v>
      </c>
      <c r="AI15" s="243">
        <f t="shared" si="7"/>
        <v>12</v>
      </c>
      <c r="AJ15" s="243">
        <f t="shared" si="7"/>
        <v>12</v>
      </c>
      <c r="AK15" s="243">
        <f t="shared" si="7"/>
        <v>12</v>
      </c>
      <c r="AL15" s="243">
        <f t="shared" si="7"/>
        <v>12</v>
      </c>
      <c r="AM15" s="243">
        <f t="shared" si="7"/>
        <v>12</v>
      </c>
      <c r="AN15" s="243">
        <f t="shared" si="7"/>
        <v>12</v>
      </c>
      <c r="AO15" s="243">
        <f t="shared" si="7"/>
        <v>12</v>
      </c>
      <c r="AP15" s="244">
        <f t="shared" si="7"/>
        <v>12</v>
      </c>
      <c r="AR15" s="258">
        <f t="shared" ref="AR15:BE15" si="8">IF(C15=0,0,IF(C14&gt;C15,AC15,AC14))</f>
        <v>0</v>
      </c>
      <c r="AS15" s="257">
        <f t="shared" si="8"/>
        <v>0</v>
      </c>
      <c r="AT15" s="257">
        <f t="shared" si="8"/>
        <v>0</v>
      </c>
      <c r="AU15" s="257">
        <f t="shared" si="8"/>
        <v>0</v>
      </c>
      <c r="AV15" s="257">
        <f t="shared" si="8"/>
        <v>0</v>
      </c>
      <c r="AW15" s="257">
        <f t="shared" si="8"/>
        <v>0</v>
      </c>
      <c r="AX15" s="257">
        <f t="shared" si="8"/>
        <v>0</v>
      </c>
      <c r="AY15" s="257">
        <f t="shared" si="8"/>
        <v>0</v>
      </c>
      <c r="AZ15" s="257">
        <f t="shared" si="8"/>
        <v>0</v>
      </c>
      <c r="BA15" s="257">
        <f t="shared" si="8"/>
        <v>0</v>
      </c>
      <c r="BB15" s="257">
        <f t="shared" si="8"/>
        <v>0</v>
      </c>
      <c r="BC15" s="257">
        <f t="shared" si="8"/>
        <v>0</v>
      </c>
      <c r="BD15" s="257">
        <f t="shared" si="8"/>
        <v>0</v>
      </c>
      <c r="BE15" s="259">
        <f t="shared" si="8"/>
        <v>0</v>
      </c>
    </row>
    <row r="16" spans="2:57" ht="15" customHeight="1" x14ac:dyDescent="0.2">
      <c r="B16" s="24" t="s">
        <v>0</v>
      </c>
      <c r="C16" s="37"/>
      <c r="D16" s="37"/>
      <c r="E16" s="37"/>
      <c r="F16" s="37"/>
      <c r="G16" s="37"/>
      <c r="H16" s="37"/>
      <c r="I16" s="37"/>
      <c r="J16" s="213"/>
      <c r="K16" s="37"/>
      <c r="L16" s="37"/>
      <c r="M16" s="37"/>
      <c r="N16" s="37"/>
      <c r="O16" s="37"/>
      <c r="P16" s="37"/>
      <c r="AA16" s="33"/>
      <c r="AB16" s="98"/>
      <c r="AC16" s="243">
        <f t="shared" ref="AC16:AP16" si="9">((INT(C17)*60)+((C17-INT(C17))*100)-(INT(C16)*60)-((C16-INT(C16))*100))/60</f>
        <v>0</v>
      </c>
      <c r="AD16" s="243">
        <f t="shared" si="9"/>
        <v>0</v>
      </c>
      <c r="AE16" s="243">
        <f t="shared" si="9"/>
        <v>0</v>
      </c>
      <c r="AF16" s="243">
        <f t="shared" si="9"/>
        <v>0</v>
      </c>
      <c r="AG16" s="243">
        <f t="shared" si="9"/>
        <v>0</v>
      </c>
      <c r="AH16" s="243">
        <f t="shared" si="9"/>
        <v>0</v>
      </c>
      <c r="AI16" s="243">
        <f t="shared" si="9"/>
        <v>0</v>
      </c>
      <c r="AJ16" s="243">
        <f t="shared" si="9"/>
        <v>0</v>
      </c>
      <c r="AK16" s="243">
        <f t="shared" si="9"/>
        <v>0</v>
      </c>
      <c r="AL16" s="243">
        <f t="shared" si="9"/>
        <v>0</v>
      </c>
      <c r="AM16" s="243">
        <f t="shared" si="9"/>
        <v>0</v>
      </c>
      <c r="AN16" s="243">
        <f t="shared" si="9"/>
        <v>0</v>
      </c>
      <c r="AO16" s="243">
        <f t="shared" si="9"/>
        <v>0</v>
      </c>
      <c r="AP16" s="244">
        <f t="shared" si="9"/>
        <v>0</v>
      </c>
      <c r="AR16" s="258">
        <f t="shared" ref="AR16:BE16" si="10">IF(C16=0,0,IF(C17&gt;C16,AC16,AC17))</f>
        <v>0</v>
      </c>
      <c r="AS16" s="257">
        <f t="shared" si="10"/>
        <v>0</v>
      </c>
      <c r="AT16" s="257">
        <f t="shared" si="10"/>
        <v>0</v>
      </c>
      <c r="AU16" s="257">
        <f t="shared" si="10"/>
        <v>0</v>
      </c>
      <c r="AV16" s="257">
        <f t="shared" si="10"/>
        <v>0</v>
      </c>
      <c r="AW16" s="257">
        <f t="shared" si="10"/>
        <v>0</v>
      </c>
      <c r="AX16" s="257">
        <f t="shared" si="10"/>
        <v>0</v>
      </c>
      <c r="AY16" s="257">
        <f t="shared" si="10"/>
        <v>0</v>
      </c>
      <c r="AZ16" s="257">
        <f t="shared" si="10"/>
        <v>0</v>
      </c>
      <c r="BA16" s="257">
        <f t="shared" si="10"/>
        <v>0</v>
      </c>
      <c r="BB16" s="257">
        <f t="shared" si="10"/>
        <v>0</v>
      </c>
      <c r="BC16" s="257">
        <f t="shared" si="10"/>
        <v>0</v>
      </c>
      <c r="BD16" s="257">
        <f t="shared" si="10"/>
        <v>0</v>
      </c>
      <c r="BE16" s="259">
        <f t="shared" si="10"/>
        <v>0</v>
      </c>
    </row>
    <row r="17" spans="2:57" ht="15" customHeight="1" x14ac:dyDescent="0.2">
      <c r="B17" s="23" t="s">
        <v>1</v>
      </c>
      <c r="C17" s="37"/>
      <c r="D17" s="37"/>
      <c r="E17" s="37"/>
      <c r="F17" s="37"/>
      <c r="G17" s="37"/>
      <c r="H17" s="37"/>
      <c r="I17" s="37"/>
      <c r="J17" s="213"/>
      <c r="K17" s="37"/>
      <c r="L17" s="37"/>
      <c r="M17" s="37"/>
      <c r="N17" s="37"/>
      <c r="O17" s="37"/>
      <c r="P17" s="37"/>
      <c r="AA17" s="33"/>
      <c r="AB17" s="98"/>
      <c r="AC17" s="243">
        <f t="shared" ref="AC17:AP17" si="11">(((INT(C17)+12)*60)+((C17-INT(C17))*100)-(INT(C16)*60)-((C16-INT(C16))*100))/60</f>
        <v>12</v>
      </c>
      <c r="AD17" s="243">
        <f t="shared" si="11"/>
        <v>12</v>
      </c>
      <c r="AE17" s="243">
        <f t="shared" si="11"/>
        <v>12</v>
      </c>
      <c r="AF17" s="243">
        <f t="shared" si="11"/>
        <v>12</v>
      </c>
      <c r="AG17" s="243">
        <f t="shared" si="11"/>
        <v>12</v>
      </c>
      <c r="AH17" s="243">
        <f t="shared" si="11"/>
        <v>12</v>
      </c>
      <c r="AI17" s="243">
        <f t="shared" si="11"/>
        <v>12</v>
      </c>
      <c r="AJ17" s="243">
        <f t="shared" si="11"/>
        <v>12</v>
      </c>
      <c r="AK17" s="243">
        <f t="shared" si="11"/>
        <v>12</v>
      </c>
      <c r="AL17" s="243">
        <f t="shared" si="11"/>
        <v>12</v>
      </c>
      <c r="AM17" s="243">
        <f t="shared" si="11"/>
        <v>12</v>
      </c>
      <c r="AN17" s="243">
        <f t="shared" si="11"/>
        <v>12</v>
      </c>
      <c r="AO17" s="243">
        <f t="shared" si="11"/>
        <v>12</v>
      </c>
      <c r="AP17" s="244">
        <f t="shared" si="11"/>
        <v>12</v>
      </c>
      <c r="AR17" s="258">
        <f t="shared" ref="AR17:BE17" si="12">IF(C17=0,0,IF(C16&gt;C17,AC17,AC16))</f>
        <v>0</v>
      </c>
      <c r="AS17" s="257">
        <f t="shared" si="12"/>
        <v>0</v>
      </c>
      <c r="AT17" s="257">
        <f t="shared" si="12"/>
        <v>0</v>
      </c>
      <c r="AU17" s="257">
        <f t="shared" si="12"/>
        <v>0</v>
      </c>
      <c r="AV17" s="257">
        <f t="shared" si="12"/>
        <v>0</v>
      </c>
      <c r="AW17" s="257">
        <f t="shared" si="12"/>
        <v>0</v>
      </c>
      <c r="AX17" s="257">
        <f t="shared" si="12"/>
        <v>0</v>
      </c>
      <c r="AY17" s="257">
        <f t="shared" si="12"/>
        <v>0</v>
      </c>
      <c r="AZ17" s="257">
        <f t="shared" si="12"/>
        <v>0</v>
      </c>
      <c r="BA17" s="257">
        <f t="shared" si="12"/>
        <v>0</v>
      </c>
      <c r="BB17" s="257">
        <f t="shared" si="12"/>
        <v>0</v>
      </c>
      <c r="BC17" s="257">
        <f t="shared" si="12"/>
        <v>0</v>
      </c>
      <c r="BD17" s="257">
        <f t="shared" si="12"/>
        <v>0</v>
      </c>
      <c r="BE17" s="259">
        <f t="shared" si="12"/>
        <v>0</v>
      </c>
    </row>
    <row r="18" spans="2:57" ht="15" customHeight="1" x14ac:dyDescent="0.2">
      <c r="B18" s="24" t="s">
        <v>0</v>
      </c>
      <c r="C18" s="37"/>
      <c r="D18" s="37"/>
      <c r="E18" s="37"/>
      <c r="F18" s="37"/>
      <c r="G18" s="37"/>
      <c r="H18" s="37"/>
      <c r="I18" s="37"/>
      <c r="J18" s="213"/>
      <c r="K18" s="37"/>
      <c r="L18" s="37"/>
      <c r="M18" s="37"/>
      <c r="N18" s="37"/>
      <c r="O18" s="37"/>
      <c r="P18" s="37"/>
      <c r="AA18" s="33"/>
      <c r="AB18" s="98"/>
      <c r="AC18" s="243">
        <f t="shared" ref="AC18:AP18" si="13">((INT(C19)*60)+((C19-INT(C19))*100)-(INT(C18)*60)-((C18-INT(C18))*100))/60</f>
        <v>0</v>
      </c>
      <c r="AD18" s="243">
        <f t="shared" si="13"/>
        <v>0</v>
      </c>
      <c r="AE18" s="243">
        <f t="shared" si="13"/>
        <v>0</v>
      </c>
      <c r="AF18" s="243">
        <f t="shared" si="13"/>
        <v>0</v>
      </c>
      <c r="AG18" s="243">
        <f t="shared" si="13"/>
        <v>0</v>
      </c>
      <c r="AH18" s="243">
        <f t="shared" si="13"/>
        <v>0</v>
      </c>
      <c r="AI18" s="243">
        <f t="shared" si="13"/>
        <v>0</v>
      </c>
      <c r="AJ18" s="243">
        <f t="shared" si="13"/>
        <v>0</v>
      </c>
      <c r="AK18" s="243">
        <f t="shared" si="13"/>
        <v>0</v>
      </c>
      <c r="AL18" s="243">
        <f t="shared" si="13"/>
        <v>0</v>
      </c>
      <c r="AM18" s="243">
        <f t="shared" si="13"/>
        <v>0</v>
      </c>
      <c r="AN18" s="243">
        <f t="shared" si="13"/>
        <v>0</v>
      </c>
      <c r="AO18" s="243">
        <f t="shared" si="13"/>
        <v>0</v>
      </c>
      <c r="AP18" s="244">
        <f t="shared" si="13"/>
        <v>0</v>
      </c>
      <c r="AR18" s="258">
        <f t="shared" ref="AR18:BE18" si="14">IF(C18=0,0,IF(C19&gt;C18,AC18,AC19))</f>
        <v>0</v>
      </c>
      <c r="AS18" s="257">
        <f t="shared" si="14"/>
        <v>0</v>
      </c>
      <c r="AT18" s="257">
        <f t="shared" si="14"/>
        <v>0</v>
      </c>
      <c r="AU18" s="257">
        <f t="shared" si="14"/>
        <v>0</v>
      </c>
      <c r="AV18" s="257">
        <f t="shared" si="14"/>
        <v>0</v>
      </c>
      <c r="AW18" s="257">
        <f t="shared" si="14"/>
        <v>0</v>
      </c>
      <c r="AX18" s="257">
        <f t="shared" si="14"/>
        <v>0</v>
      </c>
      <c r="AY18" s="257">
        <f t="shared" si="14"/>
        <v>0</v>
      </c>
      <c r="AZ18" s="257">
        <f t="shared" si="14"/>
        <v>0</v>
      </c>
      <c r="BA18" s="257">
        <f t="shared" si="14"/>
        <v>0</v>
      </c>
      <c r="BB18" s="257">
        <f t="shared" si="14"/>
        <v>0</v>
      </c>
      <c r="BC18" s="257">
        <f t="shared" si="14"/>
        <v>0</v>
      </c>
      <c r="BD18" s="257">
        <f t="shared" si="14"/>
        <v>0</v>
      </c>
      <c r="BE18" s="259">
        <f t="shared" si="14"/>
        <v>0</v>
      </c>
    </row>
    <row r="19" spans="2:57" ht="15" customHeight="1" thickBot="1" x14ac:dyDescent="0.25">
      <c r="B19" s="148" t="s">
        <v>1</v>
      </c>
      <c r="C19" s="149"/>
      <c r="D19" s="149"/>
      <c r="E19" s="149"/>
      <c r="F19" s="149"/>
      <c r="G19" s="149"/>
      <c r="H19" s="149"/>
      <c r="I19" s="149"/>
      <c r="J19" s="214"/>
      <c r="K19" s="149"/>
      <c r="L19" s="149"/>
      <c r="M19" s="149"/>
      <c r="N19" s="149"/>
      <c r="O19" s="149"/>
      <c r="P19" s="149"/>
      <c r="AA19" s="33"/>
      <c r="AB19" s="98"/>
      <c r="AC19" s="243">
        <f t="shared" ref="AC19:AP19" si="15">(((INT(C19)+12)*60)+((C19-INT(C19))*100)-(INT(C18)*60)-((C18-INT(C18))*100))/60</f>
        <v>12</v>
      </c>
      <c r="AD19" s="243">
        <f t="shared" si="15"/>
        <v>12</v>
      </c>
      <c r="AE19" s="243">
        <f t="shared" si="15"/>
        <v>12</v>
      </c>
      <c r="AF19" s="243">
        <f t="shared" si="15"/>
        <v>12</v>
      </c>
      <c r="AG19" s="243">
        <f t="shared" si="15"/>
        <v>12</v>
      </c>
      <c r="AH19" s="243">
        <f t="shared" si="15"/>
        <v>12</v>
      </c>
      <c r="AI19" s="243">
        <f t="shared" si="15"/>
        <v>12</v>
      </c>
      <c r="AJ19" s="243">
        <f t="shared" si="15"/>
        <v>12</v>
      </c>
      <c r="AK19" s="243">
        <f t="shared" si="15"/>
        <v>12</v>
      </c>
      <c r="AL19" s="243">
        <f t="shared" si="15"/>
        <v>12</v>
      </c>
      <c r="AM19" s="243">
        <f t="shared" si="15"/>
        <v>12</v>
      </c>
      <c r="AN19" s="243">
        <f t="shared" si="15"/>
        <v>12</v>
      </c>
      <c r="AO19" s="243">
        <f t="shared" si="15"/>
        <v>12</v>
      </c>
      <c r="AP19" s="244">
        <f t="shared" si="15"/>
        <v>12</v>
      </c>
      <c r="AR19" s="260">
        <f t="shared" ref="AR19:BE19" si="16">IF(C19=0,0,IF(C18&gt;C19,AC19,AC18))</f>
        <v>0</v>
      </c>
      <c r="AS19" s="261">
        <f t="shared" si="16"/>
        <v>0</v>
      </c>
      <c r="AT19" s="261">
        <f t="shared" si="16"/>
        <v>0</v>
      </c>
      <c r="AU19" s="261">
        <f t="shared" si="16"/>
        <v>0</v>
      </c>
      <c r="AV19" s="261">
        <f t="shared" si="16"/>
        <v>0</v>
      </c>
      <c r="AW19" s="261">
        <f t="shared" si="16"/>
        <v>0</v>
      </c>
      <c r="AX19" s="261">
        <f t="shared" si="16"/>
        <v>0</v>
      </c>
      <c r="AY19" s="261">
        <f t="shared" si="16"/>
        <v>0</v>
      </c>
      <c r="AZ19" s="261">
        <f t="shared" si="16"/>
        <v>0</v>
      </c>
      <c r="BA19" s="261">
        <f t="shared" si="16"/>
        <v>0</v>
      </c>
      <c r="BB19" s="261">
        <f t="shared" si="16"/>
        <v>0</v>
      </c>
      <c r="BC19" s="261">
        <f t="shared" si="16"/>
        <v>0</v>
      </c>
      <c r="BD19" s="261">
        <f t="shared" si="16"/>
        <v>0</v>
      </c>
      <c r="BE19" s="262">
        <f t="shared" si="16"/>
        <v>0</v>
      </c>
    </row>
    <row r="20" spans="2:57" ht="15" customHeight="1" thickTop="1" x14ac:dyDescent="0.25">
      <c r="B20" s="280" t="s">
        <v>2</v>
      </c>
      <c r="C20" s="267" t="str">
        <f>IF(AC21=0,"",AC21)</f>
        <v/>
      </c>
      <c r="D20" s="267" t="str">
        <f t="shared" ref="D20:P20" si="17">IF(AD21=0,"",AD21)</f>
        <v/>
      </c>
      <c r="E20" s="267" t="str">
        <f t="shared" si="17"/>
        <v/>
      </c>
      <c r="F20" s="267" t="str">
        <f t="shared" si="17"/>
        <v/>
      </c>
      <c r="G20" s="267" t="str">
        <f t="shared" si="17"/>
        <v/>
      </c>
      <c r="H20" s="267" t="str">
        <f t="shared" si="17"/>
        <v/>
      </c>
      <c r="I20" s="268" t="str">
        <f t="shared" si="17"/>
        <v/>
      </c>
      <c r="J20" s="269" t="str">
        <f t="shared" si="17"/>
        <v/>
      </c>
      <c r="K20" s="270" t="str">
        <f t="shared" si="17"/>
        <v/>
      </c>
      <c r="L20" s="270" t="str">
        <f t="shared" si="17"/>
        <v/>
      </c>
      <c r="M20" s="270" t="str">
        <f t="shared" si="17"/>
        <v/>
      </c>
      <c r="N20" s="270" t="str">
        <f t="shared" si="17"/>
        <v/>
      </c>
      <c r="O20" s="270" t="str">
        <f t="shared" si="17"/>
        <v/>
      </c>
      <c r="P20" s="270" t="str">
        <f t="shared" si="17"/>
        <v/>
      </c>
      <c r="AA20" s="33"/>
      <c r="AB20" s="202" t="s">
        <v>133</v>
      </c>
      <c r="AC20" s="243">
        <f t="shared" ref="AC20:AP20" si="18">IF(C12="",0,IF(C12=C13,0,IF(C13&gt;C12,AC12,AC13))+IF(C14=C15,0,IF(C15&gt;C14,AC14,AC15))+IF(C16=C17,0,IF(C17&gt;C16,AC16,AC17))+IF(C18=C19,0,IF(C19&gt;C18,AC18,AC19)))</f>
        <v>0</v>
      </c>
      <c r="AD20" s="243">
        <f t="shared" si="18"/>
        <v>0</v>
      </c>
      <c r="AE20" s="243">
        <f t="shared" si="18"/>
        <v>0</v>
      </c>
      <c r="AF20" s="243">
        <f t="shared" si="18"/>
        <v>0</v>
      </c>
      <c r="AG20" s="243">
        <f t="shared" si="18"/>
        <v>0</v>
      </c>
      <c r="AH20" s="243">
        <f t="shared" si="18"/>
        <v>0</v>
      </c>
      <c r="AI20" s="243">
        <f t="shared" si="18"/>
        <v>0</v>
      </c>
      <c r="AJ20" s="243">
        <f t="shared" si="18"/>
        <v>0</v>
      </c>
      <c r="AK20" s="243">
        <f t="shared" si="18"/>
        <v>0</v>
      </c>
      <c r="AL20" s="243">
        <f t="shared" si="18"/>
        <v>0</v>
      </c>
      <c r="AM20" s="243">
        <f t="shared" si="18"/>
        <v>0</v>
      </c>
      <c r="AN20" s="243">
        <f t="shared" si="18"/>
        <v>0</v>
      </c>
      <c r="AO20" s="243">
        <f t="shared" si="18"/>
        <v>0</v>
      </c>
      <c r="AP20" s="244">
        <f t="shared" si="18"/>
        <v>0</v>
      </c>
    </row>
    <row r="21" spans="2:57" ht="15" customHeight="1" x14ac:dyDescent="0.2">
      <c r="B21" s="281">
        <f>I21+P21</f>
        <v>0</v>
      </c>
      <c r="C21" s="16"/>
      <c r="D21" s="17"/>
      <c r="E21" s="17"/>
      <c r="F21" s="17"/>
      <c r="G21" s="17"/>
      <c r="H21" s="27" t="s">
        <v>19</v>
      </c>
      <c r="I21" s="28">
        <f>SUM(C20:I20)</f>
        <v>0</v>
      </c>
      <c r="J21" s="18"/>
      <c r="K21" s="19"/>
      <c r="L21" s="19"/>
      <c r="M21" s="19"/>
      <c r="N21" s="19"/>
      <c r="O21" s="29" t="s">
        <v>20</v>
      </c>
      <c r="P21" s="30">
        <f>SUM(J20:P20)</f>
        <v>0</v>
      </c>
      <c r="AA21" s="99"/>
      <c r="AB21" s="203" t="s">
        <v>132</v>
      </c>
      <c r="AC21" s="245">
        <f>IF(AC20-INT(AC20)&lt;0.125,INT(AC20),(IF(AC20-INT(AC20)&lt;0.375,INT(AC20)+0.25,(IF(AC20-INT(AC20)&lt;0.625,INT(AC20)+0.5,(IF(AC20-INT(AC20)&lt;0.875,INT(AC20)+0.75,INT(AC20)+1)))))))</f>
        <v>0</v>
      </c>
      <c r="AD21" s="245">
        <f>IF(AD20-INT(AD20)&lt;0.125,INT(AD20),(IF(AD20-INT(AD20)&lt;0.375,INT(AD20)+0.25,(IF(AD20-INT(AD20)&lt;0.625,INT(AD20)+0.5,(IF(AD20-INT(AD20)&lt;0.875,INT(AD20)+0.75,INT(AD20)+1)))))))</f>
        <v>0</v>
      </c>
      <c r="AE21" s="245">
        <f>IF(AE20-INT(AE20)&lt;0.125,INT(AE20),(IF(AE20-INT(AE20)&lt;0.375,INT(AE20)+0.25,(IF(AE20-INT(AE20)&lt;0.625,INT(AE20)+0.5,(IF(AE20-INT(AE20)&lt;0.875,INT(AE20)+0.75,INT(AE20)+1)))))))</f>
        <v>0</v>
      </c>
      <c r="AF21" s="245">
        <f>IF(AF20-INT(AF20)&lt;0.125,INT(AF20),(IF(AF20-INT(AF20)&lt;0.375,INT(AF20)+0.25,(IF(AF20-INT(AF20)&lt;0.625,INT(AF20)+0.5,(IF(AF20-INT(AF20)&lt;0.875,INT(AF20)+0.75,INT(AF20)+1)))))))</f>
        <v>0</v>
      </c>
      <c r="AG21" s="245">
        <f t="shared" ref="AG21:AP21" si="19">IF(AG20-INT(AG20)&lt;0.125,INT(AG20),(IF(AG20-INT(AG20)&lt;0.375,INT(AG20)+0.25,(IF(AG20-INT(AG20)&lt;0.625,INT(AG20)+0.5,(IF(AG20-INT(AG20)&lt;0.875,INT(AG20)+0.75,INT(AG20)+1)))))))</f>
        <v>0</v>
      </c>
      <c r="AH21" s="245">
        <f t="shared" si="19"/>
        <v>0</v>
      </c>
      <c r="AI21" s="245">
        <f t="shared" si="19"/>
        <v>0</v>
      </c>
      <c r="AJ21" s="245">
        <f t="shared" si="19"/>
        <v>0</v>
      </c>
      <c r="AK21" s="245">
        <f t="shared" si="19"/>
        <v>0</v>
      </c>
      <c r="AL21" s="245">
        <f t="shared" si="19"/>
        <v>0</v>
      </c>
      <c r="AM21" s="245">
        <f t="shared" si="19"/>
        <v>0</v>
      </c>
      <c r="AN21" s="245">
        <f t="shared" si="19"/>
        <v>0</v>
      </c>
      <c r="AO21" s="245">
        <f t="shared" si="19"/>
        <v>0</v>
      </c>
      <c r="AP21" s="246">
        <f t="shared" si="19"/>
        <v>0</v>
      </c>
    </row>
    <row r="22" spans="2:57" x14ac:dyDescent="0.2"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</row>
    <row r="23" spans="2:57" ht="5.25" customHeight="1" x14ac:dyDescent="0.2">
      <c r="B23" s="3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32"/>
      <c r="AB23" s="98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spans="2:57" x14ac:dyDescent="0.2">
      <c r="B24" s="33"/>
      <c r="C24" s="98" t="s">
        <v>73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34"/>
    </row>
    <row r="25" spans="2:57" ht="5.25" customHeight="1" x14ac:dyDescent="0.2">
      <c r="B25" s="99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00"/>
    </row>
    <row r="26" spans="2:57" x14ac:dyDescent="0.2">
      <c r="AC26" s="247">
        <f>IF(C12&gt;0,1,0)</f>
        <v>0</v>
      </c>
      <c r="AD26" s="248">
        <f t="shared" ref="AD26:AP26" si="20">IF(D12&gt;0,1,0)</f>
        <v>0</v>
      </c>
      <c r="AE26" s="248">
        <f t="shared" si="20"/>
        <v>0</v>
      </c>
      <c r="AF26" s="248">
        <f t="shared" si="20"/>
        <v>0</v>
      </c>
      <c r="AG26" s="248">
        <f t="shared" si="20"/>
        <v>0</v>
      </c>
      <c r="AH26" s="248">
        <f t="shared" si="20"/>
        <v>0</v>
      </c>
      <c r="AI26" s="248">
        <f t="shared" si="20"/>
        <v>0</v>
      </c>
      <c r="AJ26" s="248">
        <f t="shared" si="20"/>
        <v>0</v>
      </c>
      <c r="AK26" s="248">
        <f t="shared" si="20"/>
        <v>0</v>
      </c>
      <c r="AL26" s="248">
        <f t="shared" si="20"/>
        <v>0</v>
      </c>
      <c r="AM26" s="248">
        <f t="shared" si="20"/>
        <v>0</v>
      </c>
      <c r="AN26" s="248">
        <f t="shared" si="20"/>
        <v>0</v>
      </c>
      <c r="AO26" s="248">
        <f t="shared" si="20"/>
        <v>0</v>
      </c>
      <c r="AP26" s="249">
        <f t="shared" si="20"/>
        <v>0</v>
      </c>
    </row>
    <row r="27" spans="2:57" x14ac:dyDescent="0.2">
      <c r="B27" s="150"/>
      <c r="C27" s="330" t="s">
        <v>21</v>
      </c>
      <c r="D27" s="330"/>
      <c r="E27" s="330" t="s">
        <v>22</v>
      </c>
      <c r="F27" s="330"/>
      <c r="G27" s="330" t="s">
        <v>134</v>
      </c>
      <c r="H27" s="330"/>
      <c r="I27" s="324" t="s">
        <v>162</v>
      </c>
      <c r="J27" s="325"/>
      <c r="K27" s="319"/>
      <c r="L27" s="320"/>
      <c r="M27" s="323" t="s">
        <v>127</v>
      </c>
      <c r="N27" s="315"/>
      <c r="O27" s="315" t="s">
        <v>126</v>
      </c>
      <c r="P27" s="315"/>
      <c r="Q27" s="315" t="s">
        <v>120</v>
      </c>
      <c r="R27" s="315"/>
      <c r="AC27" s="232">
        <f>IF(C13&gt;0,-1,0)</f>
        <v>0</v>
      </c>
      <c r="AD27" s="250">
        <f t="shared" ref="AD27:AP27" si="21">IF(D13&gt;0,-1,0)</f>
        <v>0</v>
      </c>
      <c r="AE27" s="250">
        <f t="shared" si="21"/>
        <v>0</v>
      </c>
      <c r="AF27" s="250">
        <f t="shared" si="21"/>
        <v>0</v>
      </c>
      <c r="AG27" s="250">
        <f t="shared" si="21"/>
        <v>0</v>
      </c>
      <c r="AH27" s="250">
        <f t="shared" si="21"/>
        <v>0</v>
      </c>
      <c r="AI27" s="250">
        <f t="shared" si="21"/>
        <v>0</v>
      </c>
      <c r="AJ27" s="250">
        <f t="shared" si="21"/>
        <v>0</v>
      </c>
      <c r="AK27" s="250">
        <f t="shared" si="21"/>
        <v>0</v>
      </c>
      <c r="AL27" s="250">
        <f t="shared" si="21"/>
        <v>0</v>
      </c>
      <c r="AM27" s="250">
        <f t="shared" si="21"/>
        <v>0</v>
      </c>
      <c r="AN27" s="250">
        <f t="shared" si="21"/>
        <v>0</v>
      </c>
      <c r="AO27" s="250">
        <f t="shared" si="21"/>
        <v>0</v>
      </c>
      <c r="AP27" s="251">
        <f t="shared" si="21"/>
        <v>0</v>
      </c>
    </row>
    <row r="28" spans="2:57" ht="13.5" x14ac:dyDescent="0.25">
      <c r="B28" s="217" t="s">
        <v>26</v>
      </c>
      <c r="C28" s="326">
        <v>40</v>
      </c>
      <c r="D28" s="327"/>
      <c r="E28" s="326">
        <f>ROUND(I21+M28+AF42+AF43,2)</f>
        <v>0</v>
      </c>
      <c r="F28" s="327"/>
      <c r="G28" s="328"/>
      <c r="H28" s="329"/>
      <c r="I28" s="328"/>
      <c r="J28" s="329"/>
      <c r="K28" s="321"/>
      <c r="L28" s="322"/>
      <c r="M28" s="316"/>
      <c r="N28" s="317"/>
      <c r="O28" s="311">
        <f>SUM(J35:J39)+I21+M28</f>
        <v>0</v>
      </c>
      <c r="P28" s="311"/>
      <c r="Q28" s="311">
        <f>IF(O28&gt;C28,(O28-C28)-(G28+I28+K28),0)</f>
        <v>0</v>
      </c>
      <c r="R28" s="312"/>
      <c r="AC28" s="232">
        <f t="shared" ref="AC28:AP28" si="22">IF(C14&gt;0,1,0)</f>
        <v>0</v>
      </c>
      <c r="AD28" s="250">
        <f t="shared" si="22"/>
        <v>0</v>
      </c>
      <c r="AE28" s="250">
        <f t="shared" si="22"/>
        <v>0</v>
      </c>
      <c r="AF28" s="250">
        <f t="shared" si="22"/>
        <v>0</v>
      </c>
      <c r="AG28" s="250">
        <f t="shared" si="22"/>
        <v>0</v>
      </c>
      <c r="AH28" s="250">
        <f t="shared" si="22"/>
        <v>0</v>
      </c>
      <c r="AI28" s="250">
        <f t="shared" si="22"/>
        <v>0</v>
      </c>
      <c r="AJ28" s="250">
        <f t="shared" si="22"/>
        <v>0</v>
      </c>
      <c r="AK28" s="250">
        <f t="shared" si="22"/>
        <v>0</v>
      </c>
      <c r="AL28" s="250">
        <f t="shared" si="22"/>
        <v>0</v>
      </c>
      <c r="AM28" s="250">
        <f t="shared" si="22"/>
        <v>0</v>
      </c>
      <c r="AN28" s="250">
        <f t="shared" si="22"/>
        <v>0</v>
      </c>
      <c r="AO28" s="250">
        <f t="shared" si="22"/>
        <v>0</v>
      </c>
      <c r="AP28" s="251">
        <f t="shared" si="22"/>
        <v>0</v>
      </c>
    </row>
    <row r="29" spans="2:57" ht="13.5" x14ac:dyDescent="0.25">
      <c r="B29" s="278" t="s">
        <v>27</v>
      </c>
      <c r="C29" s="337">
        <v>40</v>
      </c>
      <c r="D29" s="338"/>
      <c r="E29" s="337">
        <f>ROUND(P21+M29+AG42+AG43,2)</f>
        <v>0</v>
      </c>
      <c r="F29" s="338"/>
      <c r="G29" s="328"/>
      <c r="H29" s="329"/>
      <c r="I29" s="328"/>
      <c r="J29" s="329"/>
      <c r="K29" s="321"/>
      <c r="L29" s="322"/>
      <c r="M29" s="316"/>
      <c r="N29" s="317"/>
      <c r="O29" s="311">
        <f>SUM(R35:R39)+P21+M29</f>
        <v>0</v>
      </c>
      <c r="P29" s="311"/>
      <c r="Q29" s="311">
        <f>IF(O29&gt;C29,(O29-C29)-(G29+I29+K29),0)</f>
        <v>0</v>
      </c>
      <c r="R29" s="312"/>
      <c r="AC29" s="232">
        <f>IF(C15&gt;0,-1,0)</f>
        <v>0</v>
      </c>
      <c r="AD29" s="250">
        <f t="shared" ref="AD29:AP29" si="23">IF(D15&gt;0,-1,0)</f>
        <v>0</v>
      </c>
      <c r="AE29" s="250">
        <f t="shared" si="23"/>
        <v>0</v>
      </c>
      <c r="AF29" s="250">
        <f t="shared" si="23"/>
        <v>0</v>
      </c>
      <c r="AG29" s="250">
        <f t="shared" si="23"/>
        <v>0</v>
      </c>
      <c r="AH29" s="250">
        <f t="shared" si="23"/>
        <v>0</v>
      </c>
      <c r="AI29" s="250">
        <f t="shared" si="23"/>
        <v>0</v>
      </c>
      <c r="AJ29" s="250">
        <f t="shared" si="23"/>
        <v>0</v>
      </c>
      <c r="AK29" s="250">
        <f t="shared" si="23"/>
        <v>0</v>
      </c>
      <c r="AL29" s="250">
        <f t="shared" si="23"/>
        <v>0</v>
      </c>
      <c r="AM29" s="250">
        <f t="shared" si="23"/>
        <v>0</v>
      </c>
      <c r="AN29" s="250">
        <f t="shared" si="23"/>
        <v>0</v>
      </c>
      <c r="AO29" s="250">
        <f t="shared" si="23"/>
        <v>0</v>
      </c>
      <c r="AP29" s="251">
        <f t="shared" si="23"/>
        <v>0</v>
      </c>
    </row>
    <row r="30" spans="2:57" ht="12.75" x14ac:dyDescent="0.25">
      <c r="C30" s="48" t="s">
        <v>109</v>
      </c>
      <c r="R30" s="145" t="s">
        <v>175</v>
      </c>
      <c r="AC30" s="232">
        <f t="shared" ref="AC30:AP30" si="24">IF(C16&gt;0,1,0)</f>
        <v>0</v>
      </c>
      <c r="AD30" s="250">
        <f t="shared" si="24"/>
        <v>0</v>
      </c>
      <c r="AE30" s="250">
        <f t="shared" si="24"/>
        <v>0</v>
      </c>
      <c r="AF30" s="250">
        <f t="shared" si="24"/>
        <v>0</v>
      </c>
      <c r="AG30" s="250">
        <f t="shared" si="24"/>
        <v>0</v>
      </c>
      <c r="AH30" s="250">
        <f t="shared" si="24"/>
        <v>0</v>
      </c>
      <c r="AI30" s="250">
        <f t="shared" si="24"/>
        <v>0</v>
      </c>
      <c r="AJ30" s="250">
        <f t="shared" si="24"/>
        <v>0</v>
      </c>
      <c r="AK30" s="250">
        <f t="shared" si="24"/>
        <v>0</v>
      </c>
      <c r="AL30" s="250">
        <f t="shared" si="24"/>
        <v>0</v>
      </c>
      <c r="AM30" s="250">
        <f t="shared" si="24"/>
        <v>0</v>
      </c>
      <c r="AN30" s="250">
        <f t="shared" si="24"/>
        <v>0</v>
      </c>
      <c r="AO30" s="250">
        <f t="shared" si="24"/>
        <v>0</v>
      </c>
      <c r="AP30" s="251">
        <f t="shared" si="24"/>
        <v>0</v>
      </c>
    </row>
    <row r="31" spans="2:57" x14ac:dyDescent="0.2">
      <c r="R31" s="297" t="s">
        <v>176</v>
      </c>
      <c r="AC31" s="232">
        <f>IF(C17&gt;0,-1,0)</f>
        <v>0</v>
      </c>
      <c r="AD31" s="250">
        <f t="shared" ref="AD31:AP31" si="25">IF(D17&gt;0,-1,0)</f>
        <v>0</v>
      </c>
      <c r="AE31" s="250">
        <f t="shared" si="25"/>
        <v>0</v>
      </c>
      <c r="AF31" s="250">
        <f t="shared" si="25"/>
        <v>0</v>
      </c>
      <c r="AG31" s="250">
        <f t="shared" si="25"/>
        <v>0</v>
      </c>
      <c r="AH31" s="250">
        <f t="shared" si="25"/>
        <v>0</v>
      </c>
      <c r="AI31" s="250">
        <f t="shared" si="25"/>
        <v>0</v>
      </c>
      <c r="AJ31" s="250">
        <f t="shared" si="25"/>
        <v>0</v>
      </c>
      <c r="AK31" s="250">
        <f t="shared" si="25"/>
        <v>0</v>
      </c>
      <c r="AL31" s="250">
        <f t="shared" si="25"/>
        <v>0</v>
      </c>
      <c r="AM31" s="250">
        <f t="shared" si="25"/>
        <v>0</v>
      </c>
      <c r="AN31" s="250">
        <f t="shared" si="25"/>
        <v>0</v>
      </c>
      <c r="AO31" s="250">
        <f t="shared" si="25"/>
        <v>0</v>
      </c>
      <c r="AP31" s="251">
        <f t="shared" si="25"/>
        <v>0</v>
      </c>
    </row>
    <row r="32" spans="2:57" x14ac:dyDescent="0.2">
      <c r="B32" s="4"/>
      <c r="C32" s="16"/>
      <c r="D32" s="17" t="s">
        <v>106</v>
      </c>
      <c r="E32" s="17"/>
      <c r="F32" s="218"/>
      <c r="G32" s="17"/>
      <c r="H32" s="17"/>
      <c r="I32" s="219"/>
      <c r="J32" s="219"/>
      <c r="K32" s="18"/>
      <c r="L32" s="19" t="s">
        <v>105</v>
      </c>
      <c r="M32" s="19"/>
      <c r="N32" s="220"/>
      <c r="O32" s="19"/>
      <c r="P32" s="19"/>
      <c r="Q32" s="19"/>
      <c r="R32" s="221"/>
      <c r="AC32" s="232">
        <f t="shared" ref="AC32:AP32" si="26">IF(C18&gt;0,1,0)</f>
        <v>0</v>
      </c>
      <c r="AD32" s="250">
        <f t="shared" si="26"/>
        <v>0</v>
      </c>
      <c r="AE32" s="250">
        <f t="shared" si="26"/>
        <v>0</v>
      </c>
      <c r="AF32" s="250">
        <f t="shared" si="26"/>
        <v>0</v>
      </c>
      <c r="AG32" s="250">
        <f t="shared" si="26"/>
        <v>0</v>
      </c>
      <c r="AH32" s="250">
        <f t="shared" si="26"/>
        <v>0</v>
      </c>
      <c r="AI32" s="250">
        <f t="shared" si="26"/>
        <v>0</v>
      </c>
      <c r="AJ32" s="250">
        <f t="shared" si="26"/>
        <v>0</v>
      </c>
      <c r="AK32" s="250">
        <f t="shared" si="26"/>
        <v>0</v>
      </c>
      <c r="AL32" s="250">
        <f t="shared" si="26"/>
        <v>0</v>
      </c>
      <c r="AM32" s="250">
        <f t="shared" si="26"/>
        <v>0</v>
      </c>
      <c r="AN32" s="250">
        <f t="shared" si="26"/>
        <v>0</v>
      </c>
      <c r="AO32" s="250">
        <f t="shared" si="26"/>
        <v>0</v>
      </c>
      <c r="AP32" s="251">
        <f t="shared" si="26"/>
        <v>0</v>
      </c>
    </row>
    <row r="33" spans="2:42" x14ac:dyDescent="0.2">
      <c r="B33" s="35" t="s">
        <v>28</v>
      </c>
      <c r="C33" s="9" t="str">
        <f t="shared" ref="C33:I33" si="27">C10</f>
        <v/>
      </c>
      <c r="D33" s="25" t="str">
        <f t="shared" si="27"/>
        <v/>
      </c>
      <c r="E33" s="25" t="str">
        <f t="shared" si="27"/>
        <v/>
      </c>
      <c r="F33" s="9" t="str">
        <f t="shared" si="27"/>
        <v/>
      </c>
      <c r="G33" s="9" t="str">
        <f t="shared" si="27"/>
        <v/>
      </c>
      <c r="H33" s="9" t="str">
        <f t="shared" si="27"/>
        <v/>
      </c>
      <c r="I33" s="10" t="str">
        <f t="shared" si="27"/>
        <v/>
      </c>
      <c r="J33" s="271" t="s">
        <v>29</v>
      </c>
      <c r="K33" s="11" t="str">
        <f t="shared" ref="K33:Q33" si="28">J10</f>
        <v/>
      </c>
      <c r="L33" s="26" t="str">
        <f t="shared" si="28"/>
        <v/>
      </c>
      <c r="M33" s="26" t="str">
        <f t="shared" si="28"/>
        <v/>
      </c>
      <c r="N33" s="12" t="str">
        <f t="shared" si="28"/>
        <v/>
      </c>
      <c r="O33" s="12" t="str">
        <f t="shared" si="28"/>
        <v/>
      </c>
      <c r="P33" s="12" t="str">
        <f t="shared" si="28"/>
        <v/>
      </c>
      <c r="Q33" s="12" t="str">
        <f t="shared" si="28"/>
        <v/>
      </c>
      <c r="R33" s="274" t="s">
        <v>30</v>
      </c>
      <c r="AC33" s="232">
        <f>IF(C19&gt;0,-1,0)</f>
        <v>0</v>
      </c>
      <c r="AD33" s="250">
        <f t="shared" ref="AD33:AP33" si="29">IF(D19&gt;0,-1,0)</f>
        <v>0</v>
      </c>
      <c r="AE33" s="250">
        <f t="shared" si="29"/>
        <v>0</v>
      </c>
      <c r="AF33" s="250">
        <f t="shared" si="29"/>
        <v>0</v>
      </c>
      <c r="AG33" s="250">
        <f t="shared" si="29"/>
        <v>0</v>
      </c>
      <c r="AH33" s="250">
        <f t="shared" si="29"/>
        <v>0</v>
      </c>
      <c r="AI33" s="250">
        <f t="shared" si="29"/>
        <v>0</v>
      </c>
      <c r="AJ33" s="250">
        <f t="shared" si="29"/>
        <v>0</v>
      </c>
      <c r="AK33" s="250">
        <f t="shared" si="29"/>
        <v>0</v>
      </c>
      <c r="AL33" s="250">
        <f t="shared" si="29"/>
        <v>0</v>
      </c>
      <c r="AM33" s="250">
        <f t="shared" si="29"/>
        <v>0</v>
      </c>
      <c r="AN33" s="250">
        <f t="shared" si="29"/>
        <v>0</v>
      </c>
      <c r="AO33" s="250">
        <f t="shared" si="29"/>
        <v>0</v>
      </c>
      <c r="AP33" s="251">
        <f t="shared" si="29"/>
        <v>0</v>
      </c>
    </row>
    <row r="34" spans="2:42" x14ac:dyDescent="0.2">
      <c r="B34" s="36" t="s">
        <v>17</v>
      </c>
      <c r="C34" s="14" t="str">
        <f>C11</f>
        <v/>
      </c>
      <c r="D34" s="284" t="str">
        <f t="shared" ref="D34:I34" si="30">D11</f>
        <v/>
      </c>
      <c r="E34" s="284" t="str">
        <f t="shared" si="30"/>
        <v/>
      </c>
      <c r="F34" s="14" t="str">
        <f t="shared" si="30"/>
        <v/>
      </c>
      <c r="G34" s="14" t="str">
        <f t="shared" si="30"/>
        <v/>
      </c>
      <c r="H34" s="14" t="str">
        <f t="shared" si="30"/>
        <v/>
      </c>
      <c r="I34" s="285" t="str">
        <f t="shared" si="30"/>
        <v/>
      </c>
      <c r="J34" s="272" t="s">
        <v>16</v>
      </c>
      <c r="K34" s="286" t="str">
        <f>J11</f>
        <v/>
      </c>
      <c r="L34" s="275" t="str">
        <f t="shared" ref="L34:Q34" si="31">K11</f>
        <v/>
      </c>
      <c r="M34" s="275" t="str">
        <f t="shared" si="31"/>
        <v/>
      </c>
      <c r="N34" s="15" t="str">
        <f t="shared" si="31"/>
        <v/>
      </c>
      <c r="O34" s="15" t="str">
        <f t="shared" si="31"/>
        <v/>
      </c>
      <c r="P34" s="15" t="str">
        <f t="shared" si="31"/>
        <v/>
      </c>
      <c r="Q34" s="15" t="str">
        <f t="shared" si="31"/>
        <v/>
      </c>
      <c r="R34" s="276" t="s">
        <v>16</v>
      </c>
      <c r="AC34" s="252">
        <f>SUM(AC26:AC33)</f>
        <v>0</v>
      </c>
      <c r="AD34" s="253">
        <f t="shared" ref="AD34:AP34" si="32">SUM(AD26:AD33)</f>
        <v>0</v>
      </c>
      <c r="AE34" s="253">
        <f t="shared" si="32"/>
        <v>0</v>
      </c>
      <c r="AF34" s="253">
        <f t="shared" si="32"/>
        <v>0</v>
      </c>
      <c r="AG34" s="253">
        <f t="shared" si="32"/>
        <v>0</v>
      </c>
      <c r="AH34" s="253">
        <f t="shared" si="32"/>
        <v>0</v>
      </c>
      <c r="AI34" s="253">
        <f t="shared" si="32"/>
        <v>0</v>
      </c>
      <c r="AJ34" s="253">
        <f t="shared" si="32"/>
        <v>0</v>
      </c>
      <c r="AK34" s="253">
        <f t="shared" si="32"/>
        <v>0</v>
      </c>
      <c r="AL34" s="253">
        <f t="shared" si="32"/>
        <v>0</v>
      </c>
      <c r="AM34" s="253">
        <f t="shared" si="32"/>
        <v>0</v>
      </c>
      <c r="AN34" s="253">
        <f t="shared" si="32"/>
        <v>0</v>
      </c>
      <c r="AO34" s="253">
        <f t="shared" si="32"/>
        <v>0</v>
      </c>
      <c r="AP34" s="254">
        <f t="shared" si="32"/>
        <v>0</v>
      </c>
    </row>
    <row r="35" spans="2:42" ht="13.5" customHeight="1" x14ac:dyDescent="0.2">
      <c r="B35" s="298"/>
      <c r="C35" s="215"/>
      <c r="D35" s="215"/>
      <c r="E35" s="215"/>
      <c r="F35" s="215"/>
      <c r="G35" s="215"/>
      <c r="H35" s="215"/>
      <c r="I35" s="215"/>
      <c r="J35" s="273" t="str">
        <f>IF(SUM(C35:I35)=0,"",SUM(C35:I35))</f>
        <v/>
      </c>
      <c r="K35" s="216"/>
      <c r="L35" s="215"/>
      <c r="M35" s="215"/>
      <c r="N35" s="215"/>
      <c r="O35" s="215"/>
      <c r="P35" s="215"/>
      <c r="Q35" s="215"/>
      <c r="R35" s="277" t="str">
        <f>IF(SUM(K35:Q35)=0,"",SUM(K35:Q35))</f>
        <v/>
      </c>
      <c r="AD35" s="33"/>
      <c r="AE35" s="98"/>
      <c r="AF35" s="98"/>
      <c r="AG35" s="98"/>
      <c r="AH35" s="98"/>
      <c r="AI35" s="151"/>
    </row>
    <row r="36" spans="2:42" ht="13.5" customHeight="1" x14ac:dyDescent="0.2">
      <c r="B36" s="39"/>
      <c r="C36" s="215"/>
      <c r="D36" s="215"/>
      <c r="E36" s="215"/>
      <c r="F36" s="215"/>
      <c r="G36" s="215"/>
      <c r="H36" s="215"/>
      <c r="I36" s="215"/>
      <c r="J36" s="273" t="str">
        <f>IF(SUM(C36:I36)=0,"",SUM(C36:I36))</f>
        <v/>
      </c>
      <c r="K36" s="216"/>
      <c r="L36" s="215"/>
      <c r="M36" s="215"/>
      <c r="N36" s="215"/>
      <c r="O36" s="215"/>
      <c r="P36" s="215"/>
      <c r="Q36" s="215"/>
      <c r="R36" s="277" t="str">
        <f>IF(SUM(K36:Q36)=0,"",SUM(K36:Q36))</f>
        <v/>
      </c>
      <c r="AD36" s="33"/>
      <c r="AE36" s="58" t="s">
        <v>67</v>
      </c>
      <c r="AF36" s="58" t="s">
        <v>68</v>
      </c>
      <c r="AG36" s="58" t="s">
        <v>69</v>
      </c>
      <c r="AH36" s="59" t="s">
        <v>16</v>
      </c>
      <c r="AI36" s="151"/>
    </row>
    <row r="37" spans="2:42" ht="13.5" customHeight="1" x14ac:dyDescent="0.2">
      <c r="B37" s="39"/>
      <c r="C37" s="215"/>
      <c r="D37" s="215"/>
      <c r="E37" s="215"/>
      <c r="F37" s="215"/>
      <c r="G37" s="215"/>
      <c r="H37" s="215"/>
      <c r="I37" s="215"/>
      <c r="J37" s="273" t="str">
        <f>IF(SUM(C37:I37)=0,"",SUM(C37:I37))</f>
        <v/>
      </c>
      <c r="K37" s="216"/>
      <c r="L37" s="215"/>
      <c r="M37" s="215"/>
      <c r="N37" s="215"/>
      <c r="O37" s="215"/>
      <c r="P37" s="215"/>
      <c r="Q37" s="215"/>
      <c r="R37" s="277" t="str">
        <f>IF(SUM(K37:Q37)=0,"",SUM(K37:Q37))</f>
        <v/>
      </c>
      <c r="AD37" s="33"/>
      <c r="AI37" s="34"/>
    </row>
    <row r="38" spans="2:42" ht="13.5" customHeight="1" x14ac:dyDescent="0.2">
      <c r="B38" s="39"/>
      <c r="C38" s="215"/>
      <c r="D38" s="215"/>
      <c r="E38" s="215"/>
      <c r="F38" s="215"/>
      <c r="G38" s="215"/>
      <c r="H38" s="215"/>
      <c r="I38" s="215"/>
      <c r="J38" s="273" t="str">
        <f>IF(SUM(C38:I38)=0,"",SUM(C38:I38))</f>
        <v/>
      </c>
      <c r="K38" s="216"/>
      <c r="L38" s="215"/>
      <c r="M38" s="215"/>
      <c r="N38" s="215"/>
      <c r="O38" s="215"/>
      <c r="P38" s="215"/>
      <c r="Q38" s="215"/>
      <c r="R38" s="277" t="str">
        <f>IF(SUM(K38:Q38)=0,"",SUM(K38:Q38))</f>
        <v/>
      </c>
      <c r="AD38" s="33"/>
      <c r="AE38" s="98" t="s">
        <v>34</v>
      </c>
      <c r="AF38" s="243">
        <f t="shared" ref="AF38:AF50" si="33">SUMIF($B$35:$B$39,AE38,$J$35:$J$39)</f>
        <v>0</v>
      </c>
      <c r="AG38" s="243">
        <f t="shared" ref="AG38:AG50" si="34">SUMIF($B$35:$B$39,AE38,$R$35:$R$39)</f>
        <v>0</v>
      </c>
      <c r="AH38" s="243">
        <f t="shared" ref="AH38:AH50" si="35">SUM(AF38:AG38)</f>
        <v>0</v>
      </c>
      <c r="AI38" s="34"/>
    </row>
    <row r="39" spans="2:42" ht="13.5" customHeight="1" x14ac:dyDescent="0.2">
      <c r="B39" s="39"/>
      <c r="C39" s="215"/>
      <c r="D39" s="215"/>
      <c r="E39" s="215"/>
      <c r="F39" s="215"/>
      <c r="G39" s="215"/>
      <c r="H39" s="215"/>
      <c r="I39" s="215"/>
      <c r="J39" s="273" t="str">
        <f>IF(SUM(C39:I39)=0,"",SUM(C39:I39))</f>
        <v/>
      </c>
      <c r="K39" s="216"/>
      <c r="L39" s="215"/>
      <c r="M39" s="215"/>
      <c r="N39" s="215"/>
      <c r="O39" s="215"/>
      <c r="P39" s="215"/>
      <c r="Q39" s="215"/>
      <c r="R39" s="277" t="str">
        <f>IF(SUM(K39:Q39)=0,"",SUM(K39:Q39))</f>
        <v/>
      </c>
      <c r="AD39" s="33"/>
      <c r="AE39" s="98" t="s">
        <v>45</v>
      </c>
      <c r="AF39" s="243">
        <f t="shared" si="33"/>
        <v>0</v>
      </c>
      <c r="AG39" s="243">
        <f t="shared" si="34"/>
        <v>0</v>
      </c>
      <c r="AH39" s="243">
        <f t="shared" si="35"/>
        <v>0</v>
      </c>
      <c r="AI39" s="34"/>
    </row>
    <row r="40" spans="2:42" x14ac:dyDescent="0.2">
      <c r="B40" s="101" t="s">
        <v>124</v>
      </c>
      <c r="AD40" s="33"/>
      <c r="AE40" s="98" t="s">
        <v>41</v>
      </c>
      <c r="AF40" s="243">
        <f t="shared" si="33"/>
        <v>0</v>
      </c>
      <c r="AG40" s="243">
        <f t="shared" si="34"/>
        <v>0</v>
      </c>
      <c r="AH40" s="243">
        <f t="shared" si="35"/>
        <v>0</v>
      </c>
      <c r="AI40" s="34"/>
    </row>
    <row r="41" spans="2:42" ht="12" customHeight="1" x14ac:dyDescent="0.2">
      <c r="C41" s="20" t="s">
        <v>47</v>
      </c>
      <c r="D41" s="20" t="s">
        <v>31</v>
      </c>
      <c r="G41" s="20" t="s">
        <v>50</v>
      </c>
      <c r="H41" s="20" t="s">
        <v>51</v>
      </c>
      <c r="K41" s="20" t="s">
        <v>62</v>
      </c>
      <c r="L41" s="20" t="s">
        <v>63</v>
      </c>
      <c r="O41" s="20" t="s">
        <v>48</v>
      </c>
      <c r="P41" s="20" t="s">
        <v>32</v>
      </c>
      <c r="AD41" s="33"/>
      <c r="AE41" s="98" t="s">
        <v>44</v>
      </c>
      <c r="AF41" s="243">
        <f t="shared" si="33"/>
        <v>0</v>
      </c>
      <c r="AG41" s="243">
        <f t="shared" si="34"/>
        <v>0</v>
      </c>
      <c r="AH41" s="243">
        <f t="shared" si="35"/>
        <v>0</v>
      </c>
      <c r="AI41" s="34"/>
    </row>
    <row r="42" spans="2:42" x14ac:dyDescent="0.2">
      <c r="C42" s="20" t="s">
        <v>52</v>
      </c>
      <c r="D42" s="20" t="s">
        <v>55</v>
      </c>
      <c r="G42" s="20" t="s">
        <v>58</v>
      </c>
      <c r="H42" s="20" t="s">
        <v>59</v>
      </c>
      <c r="K42" s="20" t="s">
        <v>64</v>
      </c>
      <c r="L42" s="20" t="s">
        <v>18</v>
      </c>
      <c r="O42" s="20" t="s">
        <v>56</v>
      </c>
      <c r="P42" s="20" t="s">
        <v>57</v>
      </c>
      <c r="AD42" s="33"/>
      <c r="AE42" s="98" t="s">
        <v>42</v>
      </c>
      <c r="AF42" s="243">
        <f t="shared" si="33"/>
        <v>0</v>
      </c>
      <c r="AG42" s="243">
        <f t="shared" si="34"/>
        <v>0</v>
      </c>
      <c r="AH42" s="243">
        <f t="shared" si="35"/>
        <v>0</v>
      </c>
      <c r="AI42" s="34"/>
    </row>
    <row r="43" spans="2:42" ht="13.5" x14ac:dyDescent="0.25">
      <c r="C43" s="20" t="s">
        <v>53</v>
      </c>
      <c r="D43" s="20" t="s">
        <v>54</v>
      </c>
      <c r="G43" s="20" t="s">
        <v>60</v>
      </c>
      <c r="H43" s="20" t="s">
        <v>61</v>
      </c>
      <c r="K43" s="20" t="s">
        <v>65</v>
      </c>
      <c r="L43" s="20" t="s">
        <v>66</v>
      </c>
      <c r="O43" s="169" t="s">
        <v>49</v>
      </c>
      <c r="P43" s="20" t="s">
        <v>33</v>
      </c>
      <c r="AD43" s="33"/>
      <c r="AE43" s="98" t="s">
        <v>36</v>
      </c>
      <c r="AF43" s="243">
        <f t="shared" si="33"/>
        <v>0</v>
      </c>
      <c r="AG43" s="243">
        <f t="shared" si="34"/>
        <v>0</v>
      </c>
      <c r="AH43" s="243">
        <f t="shared" si="35"/>
        <v>0</v>
      </c>
      <c r="AI43" s="34"/>
    </row>
    <row r="44" spans="2:42" x14ac:dyDescent="0.2">
      <c r="AD44" s="33"/>
      <c r="AE44" s="98" t="s">
        <v>37</v>
      </c>
      <c r="AF44" s="243">
        <f t="shared" si="33"/>
        <v>0</v>
      </c>
      <c r="AG44" s="243">
        <f t="shared" si="34"/>
        <v>0</v>
      </c>
      <c r="AH44" s="243">
        <f t="shared" si="35"/>
        <v>0</v>
      </c>
      <c r="AI44" s="152"/>
    </row>
    <row r="45" spans="2:42" x14ac:dyDescent="0.2">
      <c r="B45" s="104" t="s">
        <v>184</v>
      </c>
      <c r="AD45" s="33"/>
      <c r="AE45" s="98" t="s">
        <v>35</v>
      </c>
      <c r="AF45" s="243">
        <f t="shared" si="33"/>
        <v>0</v>
      </c>
      <c r="AG45" s="243">
        <f t="shared" si="34"/>
        <v>0</v>
      </c>
      <c r="AH45" s="243">
        <f t="shared" si="35"/>
        <v>0</v>
      </c>
      <c r="AI45" s="152"/>
    </row>
    <row r="46" spans="2:42" x14ac:dyDescent="0.2">
      <c r="B46" s="166" t="s">
        <v>181</v>
      </c>
      <c r="AD46" s="33"/>
      <c r="AE46" s="98" t="s">
        <v>38</v>
      </c>
      <c r="AF46" s="243">
        <f t="shared" si="33"/>
        <v>0</v>
      </c>
      <c r="AG46" s="243">
        <f t="shared" si="34"/>
        <v>0</v>
      </c>
      <c r="AH46" s="243">
        <f t="shared" si="35"/>
        <v>0</v>
      </c>
      <c r="AI46" s="152"/>
    </row>
    <row r="47" spans="2:42" x14ac:dyDescent="0.2">
      <c r="B47" s="166" t="s">
        <v>182</v>
      </c>
      <c r="AD47" s="33"/>
      <c r="AE47" s="98" t="s">
        <v>39</v>
      </c>
      <c r="AF47" s="243">
        <f t="shared" si="33"/>
        <v>0</v>
      </c>
      <c r="AG47" s="243">
        <f t="shared" si="34"/>
        <v>0</v>
      </c>
      <c r="AH47" s="243">
        <f t="shared" si="35"/>
        <v>0</v>
      </c>
      <c r="AI47" s="152"/>
    </row>
    <row r="48" spans="2:42" x14ac:dyDescent="0.2">
      <c r="B48" s="166"/>
      <c r="AD48" s="33"/>
      <c r="AE48" s="98" t="s">
        <v>40</v>
      </c>
      <c r="AF48" s="243">
        <f t="shared" si="33"/>
        <v>0</v>
      </c>
      <c r="AG48" s="243">
        <f t="shared" si="34"/>
        <v>0</v>
      </c>
      <c r="AH48" s="243">
        <f t="shared" si="35"/>
        <v>0</v>
      </c>
      <c r="AI48" s="152"/>
    </row>
    <row r="49" spans="2:35" ht="12.75" x14ac:dyDescent="0.2">
      <c r="B49" s="222"/>
      <c r="C49" s="335" t="s">
        <v>103</v>
      </c>
      <c r="D49" s="336"/>
      <c r="E49" s="333" t="s">
        <v>104</v>
      </c>
      <c r="F49" s="334"/>
      <c r="G49" s="200" t="s">
        <v>28</v>
      </c>
      <c r="H49" s="200" t="s">
        <v>100</v>
      </c>
      <c r="I49" s="335" t="s">
        <v>102</v>
      </c>
      <c r="J49" s="339"/>
      <c r="K49" s="339"/>
      <c r="L49" s="339"/>
      <c r="M49" s="339"/>
      <c r="N49" s="339"/>
      <c r="O49" s="339"/>
      <c r="P49" s="340"/>
      <c r="Q49" s="340"/>
      <c r="R49" s="341"/>
      <c r="AD49" s="33"/>
      <c r="AE49" s="98" t="s">
        <v>43</v>
      </c>
      <c r="AF49" s="243">
        <f t="shared" si="33"/>
        <v>0</v>
      </c>
      <c r="AG49" s="243">
        <f t="shared" si="34"/>
        <v>0</v>
      </c>
      <c r="AH49" s="243">
        <f t="shared" si="35"/>
        <v>0</v>
      </c>
      <c r="AI49" s="152"/>
    </row>
    <row r="50" spans="2:35" ht="12.75" x14ac:dyDescent="0.2">
      <c r="B50" s="223"/>
      <c r="C50" s="225" t="s">
        <v>75</v>
      </c>
      <c r="D50" s="224" t="s">
        <v>99</v>
      </c>
      <c r="E50" s="225" t="s">
        <v>75</v>
      </c>
      <c r="F50" s="224" t="s">
        <v>99</v>
      </c>
      <c r="G50" s="201" t="s">
        <v>17</v>
      </c>
      <c r="H50" s="201" t="s">
        <v>101</v>
      </c>
      <c r="I50" s="342"/>
      <c r="J50" s="343"/>
      <c r="K50" s="343"/>
      <c r="L50" s="343"/>
      <c r="M50" s="343"/>
      <c r="N50" s="343"/>
      <c r="O50" s="343"/>
      <c r="P50" s="344"/>
      <c r="Q50" s="344"/>
      <c r="R50" s="345"/>
      <c r="AD50" s="33"/>
      <c r="AE50" s="98" t="s">
        <v>46</v>
      </c>
      <c r="AF50" s="243">
        <f t="shared" si="33"/>
        <v>0</v>
      </c>
      <c r="AG50" s="243">
        <f t="shared" si="34"/>
        <v>0</v>
      </c>
      <c r="AH50" s="243">
        <f t="shared" si="35"/>
        <v>0</v>
      </c>
      <c r="AI50" s="152"/>
    </row>
    <row r="51" spans="2:35" ht="13.5" customHeight="1" x14ac:dyDescent="0.2">
      <c r="B51" s="102"/>
      <c r="C51" s="226"/>
      <c r="D51" s="37"/>
      <c r="E51" s="226"/>
      <c r="F51" s="37"/>
      <c r="G51" s="299"/>
      <c r="H51" s="215"/>
      <c r="I51" s="347"/>
      <c r="J51" s="348"/>
      <c r="K51" s="348"/>
      <c r="L51" s="348"/>
      <c r="M51" s="348"/>
      <c r="N51" s="348"/>
      <c r="O51" s="348"/>
      <c r="P51" s="349"/>
      <c r="Q51" s="349"/>
      <c r="R51" s="350"/>
      <c r="AD51" s="33"/>
      <c r="AF51" s="243"/>
      <c r="AG51" s="243"/>
      <c r="AH51" s="243"/>
      <c r="AI51" s="34"/>
    </row>
    <row r="52" spans="2:35" ht="13.5" customHeight="1" x14ac:dyDescent="0.2">
      <c r="B52" s="102"/>
      <c r="C52" s="226"/>
      <c r="D52" s="37"/>
      <c r="E52" s="226"/>
      <c r="F52" s="37"/>
      <c r="G52" s="299"/>
      <c r="H52" s="215"/>
      <c r="I52" s="347"/>
      <c r="J52" s="348"/>
      <c r="K52" s="348"/>
      <c r="L52" s="348"/>
      <c r="M52" s="348"/>
      <c r="N52" s="348"/>
      <c r="O52" s="348"/>
      <c r="P52" s="349"/>
      <c r="Q52" s="349"/>
      <c r="R52" s="350"/>
      <c r="AD52" s="99"/>
      <c r="AE52" s="91"/>
      <c r="AF52" s="91"/>
      <c r="AG52" s="91"/>
      <c r="AH52" s="91"/>
      <c r="AI52" s="153"/>
    </row>
    <row r="53" spans="2:35" ht="13.5" customHeight="1" x14ac:dyDescent="0.2">
      <c r="B53" s="102"/>
      <c r="C53" s="226"/>
      <c r="D53" s="37"/>
      <c r="E53" s="226"/>
      <c r="F53" s="37"/>
      <c r="G53" s="299"/>
      <c r="H53" s="215"/>
      <c r="I53" s="347"/>
      <c r="J53" s="348"/>
      <c r="K53" s="348"/>
      <c r="L53" s="348"/>
      <c r="M53" s="348"/>
      <c r="N53" s="348"/>
      <c r="O53" s="348"/>
      <c r="P53" s="349"/>
      <c r="Q53" s="349"/>
      <c r="R53" s="350"/>
      <c r="AB53" s="31"/>
      <c r="AC53" s="255">
        <f>((INT(AD59)*60)+((AD59-INT(AD59))*100)-(INT(AC59)*60)-((AC59-INT(AC59))*100))/60</f>
        <v>0</v>
      </c>
      <c r="AD53" s="256">
        <f>(((INT(AD59)+12)*60)+((AD59-INT(AD59))*100)-(INT(AC59)*60)-((AC59-INT(AC59))*100))/60</f>
        <v>12</v>
      </c>
      <c r="AE53" s="32"/>
      <c r="AI53" s="3"/>
    </row>
    <row r="54" spans="2:35" ht="13.5" customHeight="1" x14ac:dyDescent="0.2">
      <c r="B54" s="13"/>
      <c r="C54" s="226"/>
      <c r="D54" s="37"/>
      <c r="E54" s="226"/>
      <c r="F54" s="37"/>
      <c r="G54" s="299"/>
      <c r="H54" s="215"/>
      <c r="I54" s="347"/>
      <c r="J54" s="348"/>
      <c r="K54" s="348"/>
      <c r="L54" s="348"/>
      <c r="M54" s="348"/>
      <c r="N54" s="348"/>
      <c r="O54" s="348"/>
      <c r="P54" s="349"/>
      <c r="Q54" s="349"/>
      <c r="R54" s="350"/>
      <c r="AB54" s="33"/>
      <c r="AC54" s="243">
        <f>((INT(AD60)*60)+((AD60-INT(AD60))*100)-(INT(AC60)*60)-((AC60-INT(AC60))*100))/60</f>
        <v>0</v>
      </c>
      <c r="AD54" s="257">
        <f>(((INT(AD60)+12)*60)+((AD60-INT(AD60))*100)-(INT(AC60)*60)-((AC60-INT(AC60))*100))/60</f>
        <v>12</v>
      </c>
      <c r="AE54" s="34"/>
      <c r="AH54" s="3"/>
      <c r="AI54" s="3"/>
    </row>
    <row r="55" spans="2:35" x14ac:dyDescent="0.2">
      <c r="AB55" s="33"/>
      <c r="AC55" s="243">
        <f>((INT(AD61)*60)+((AD61-INT(AD61))*100)-(INT(AC61)*60)-((AC61-INT(AC61))*100))/60</f>
        <v>0</v>
      </c>
      <c r="AD55" s="257">
        <f>(((INT(AD61)+12)*60)+((AD61-INT(AD61))*100)-(INT(AC61)*60)-((AC61-INT(AC61))*100))/60</f>
        <v>12</v>
      </c>
      <c r="AE55" s="34"/>
      <c r="AH55" s="3"/>
      <c r="AI55" s="3"/>
    </row>
    <row r="56" spans="2:35" x14ac:dyDescent="0.2">
      <c r="AB56" s="33"/>
      <c r="AC56" s="243">
        <f>((INT(AD62)*60)+((AD62-INT(AD62))*100)-(INT(AC62)*60)-((AC62-INT(AC62))*100))/60</f>
        <v>0</v>
      </c>
      <c r="AD56" s="257">
        <f>(((INT(AD62)+12)*60)+((AD62-INT(AD62))*100)-(INT(AC62)*60)-((AC62-INT(AC62))*100))/60</f>
        <v>12</v>
      </c>
      <c r="AE56" s="34"/>
      <c r="AH56" s="3"/>
      <c r="AI56" s="3"/>
    </row>
    <row r="57" spans="2:35" x14ac:dyDescent="0.2">
      <c r="AB57" s="99"/>
      <c r="AC57" s="253"/>
      <c r="AD57" s="253"/>
      <c r="AE57" s="100"/>
      <c r="AH57" s="3"/>
      <c r="AI57" s="3"/>
    </row>
    <row r="58" spans="2:35" x14ac:dyDescent="0.2">
      <c r="AB58" s="33"/>
      <c r="AC58" s="250"/>
      <c r="AD58" s="250"/>
      <c r="AE58" s="34"/>
      <c r="AH58" s="3"/>
      <c r="AI58" s="3"/>
    </row>
    <row r="59" spans="2:35" x14ac:dyDescent="0.2">
      <c r="AB59" s="33"/>
      <c r="AC59" s="243">
        <f>IF(D51-INT(D51)&lt;0.08,INT(D51),(IF(D51-INT(D51)&lt;0.23,INT(D51)+0.15,(IF(D51-INT(D51)&lt;0.38,INT(D51)+0.3,(IF(D51-INT(D51)&lt;0.53,INT(D51)+0.45,INT(D51)+0.6)))))))</f>
        <v>0</v>
      </c>
      <c r="AD59" s="243">
        <f>IF(F51-INT(F51)&lt;0.08,INT(F51),(IF(F51-INT(F51)&lt;0.23,INT(F51)+0.15,(IF(F51-INT(F51)&lt;0.38,INT(F51)+0.3,(IF(F51-INT(F51)&lt;0.53,INT(F51)+0.45,INT(F51)+0.6)))))))</f>
        <v>0</v>
      </c>
      <c r="AE59" s="34"/>
      <c r="AH59" s="3"/>
      <c r="AI59" s="3"/>
    </row>
    <row r="60" spans="2:35" x14ac:dyDescent="0.2">
      <c r="B60" s="208"/>
      <c r="C60" s="208"/>
      <c r="D60" s="20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AB60" s="33"/>
      <c r="AC60" s="243">
        <f>IF(D52-INT(D52)&lt;0.08,INT(D52),(IF(D52-INT(D52)&lt;0.23,INT(D52)+0.15,(IF(D52-INT(D52)&lt;0.38,INT(D52)+0.3,(IF(D52-INT(D52)&lt;0.53,INT(D52)+0.45,INT(D52)+0.6)))))))</f>
        <v>0</v>
      </c>
      <c r="AD60" s="243">
        <f>IF(F52-INT(F52)&lt;0.08,INT(F52),(IF(F52-INT(F52)&lt;0.23,INT(F52)+0.15,(IF(F52-INT(F52)&lt;0.38,INT(F52)+0.3,(IF(F52-INT(F52)&lt;0.53,INT(F52)+0.45,INT(F52)+0.6)))))))</f>
        <v>0</v>
      </c>
      <c r="AE60" s="34"/>
      <c r="AH60" s="3"/>
      <c r="AI60" s="3"/>
    </row>
    <row r="61" spans="2:35" x14ac:dyDescent="0.2">
      <c r="B61" s="208"/>
      <c r="C61" s="208"/>
      <c r="D61" s="20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AB61" s="33"/>
      <c r="AC61" s="243">
        <f>IF(D53-INT(D53)&lt;0.08,INT(D53),(IF(D53-INT(D53)&lt;0.23,INT(D53)+0.15,(IF(D53-INT(D53)&lt;0.38,INT(D53)+0.3,(IF(D53-INT(D53)&lt;0.53,INT(D53)+0.45,INT(D53)+0.6)))))))</f>
        <v>0</v>
      </c>
      <c r="AD61" s="243">
        <f>IF(F53-INT(F53)&lt;0.08,INT(F53),(IF(F53-INT(F53)&lt;0.23,INT(F53)+0.15,(IF(F53-INT(F53)&lt;0.38,INT(F53)+0.3,(IF(F53-INT(F53)&lt;0.53,INT(F53)+0.45,INT(F53)+0.6)))))))</f>
        <v>0</v>
      </c>
      <c r="AE61" s="34"/>
      <c r="AH61" s="3"/>
      <c r="AI61" s="3"/>
    </row>
    <row r="62" spans="2:35" x14ac:dyDescent="0.2">
      <c r="C62" s="208"/>
      <c r="D62" s="208"/>
      <c r="E62" s="98"/>
      <c r="F62" s="98"/>
      <c r="G62" s="98"/>
      <c r="H62" s="207"/>
      <c r="I62" s="98"/>
      <c r="J62" s="98"/>
      <c r="K62" s="98"/>
      <c r="L62" s="98"/>
      <c r="M62" s="98"/>
      <c r="N62" s="98"/>
      <c r="O62" s="98"/>
      <c r="AB62" s="99"/>
      <c r="AC62" s="245">
        <f>IF(D54-INT(D54)&lt;0.08,INT(D54),(IF(D54-INT(D54)&lt;0.23,INT(D54)+0.15,(IF(D54-INT(D54)&lt;0.38,INT(D54)+0.3,(IF(D54-INT(D54)&lt;0.53,INT(D54)+0.45,INT(D54)+0.6)))))))</f>
        <v>0</v>
      </c>
      <c r="AD62" s="245">
        <f>IF(F54-INT(F54)&lt;0.08,INT(F54),(IF(F54-INT(F54)&lt;0.23,INT(F54)+0.15,(IF(F54-INT(F54)&lt;0.38,INT(F54)+0.3,(IF(F54-INT(F54)&lt;0.53,INT(F54)+0.45,INT(F54)+0.6)))))))</f>
        <v>0</v>
      </c>
      <c r="AE62" s="100"/>
      <c r="AH62" s="3"/>
      <c r="AI62" s="3"/>
    </row>
    <row r="63" spans="2:35" x14ac:dyDescent="0.2">
      <c r="B63" s="209" t="s">
        <v>148</v>
      </c>
      <c r="C63" s="208"/>
      <c r="D63" s="20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AH63" s="3"/>
      <c r="AI63" s="3"/>
    </row>
    <row r="64" spans="2:35" x14ac:dyDescent="0.2">
      <c r="B64" s="209" t="s">
        <v>149</v>
      </c>
      <c r="C64" s="208"/>
      <c r="D64" s="20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AH64" s="3"/>
      <c r="AI64" s="3"/>
    </row>
    <row r="65" spans="2:35" x14ac:dyDescent="0.2">
      <c r="B65" s="228" t="s">
        <v>137</v>
      </c>
      <c r="C65" s="230"/>
      <c r="D65" s="230"/>
      <c r="E65" s="231"/>
      <c r="F65" s="231"/>
      <c r="G65" s="231"/>
      <c r="H65" s="231"/>
      <c r="I65" s="231"/>
      <c r="J65" s="98"/>
      <c r="K65" s="98"/>
      <c r="L65" s="98"/>
      <c r="M65" s="98"/>
      <c r="N65" s="98"/>
      <c r="O65" s="98"/>
      <c r="AH65" s="3"/>
      <c r="AI65" s="3"/>
    </row>
    <row r="66" spans="2:35" x14ac:dyDescent="0.2">
      <c r="B66" s="300">
        <f>C66</f>
        <v>44561</v>
      </c>
      <c r="C66" s="346">
        <v>44561</v>
      </c>
      <c r="D66" s="346"/>
      <c r="E66" s="229" t="s">
        <v>146</v>
      </c>
      <c r="F66" s="231"/>
      <c r="G66" s="231"/>
      <c r="H66" s="231"/>
      <c r="I66" s="231"/>
      <c r="J66" s="98"/>
      <c r="K66" s="98"/>
      <c r="L66" s="98"/>
      <c r="M66" s="98"/>
      <c r="N66" s="98"/>
      <c r="O66" s="98"/>
      <c r="AH66" s="3"/>
      <c r="AI66" s="3"/>
    </row>
    <row r="67" spans="2:35" x14ac:dyDescent="0.2">
      <c r="B67" s="300">
        <f t="shared" ref="B67:B74" si="36">C67</f>
        <v>44578</v>
      </c>
      <c r="C67" s="346">
        <v>44578</v>
      </c>
      <c r="D67" s="346"/>
      <c r="E67" s="229" t="s">
        <v>139</v>
      </c>
      <c r="F67" s="231"/>
      <c r="G67" s="231"/>
      <c r="H67" s="231"/>
      <c r="I67" s="231"/>
      <c r="J67" s="98"/>
      <c r="K67" s="98"/>
      <c r="L67" s="98"/>
      <c r="M67" s="98"/>
      <c r="N67" s="98"/>
      <c r="O67" s="98"/>
      <c r="AH67" s="3"/>
      <c r="AI67" s="3"/>
    </row>
    <row r="68" spans="2:35" x14ac:dyDescent="0.2">
      <c r="B68" s="300">
        <f t="shared" si="36"/>
        <v>44711</v>
      </c>
      <c r="C68" s="346">
        <v>44711</v>
      </c>
      <c r="D68" s="346"/>
      <c r="E68" s="229" t="s">
        <v>138</v>
      </c>
      <c r="F68" s="231"/>
      <c r="G68" s="231"/>
      <c r="H68" s="231"/>
      <c r="I68" s="231"/>
      <c r="J68" s="98"/>
      <c r="K68" s="98"/>
      <c r="L68" s="98"/>
      <c r="M68" s="98"/>
      <c r="N68" s="98"/>
      <c r="O68" s="98"/>
      <c r="AH68" s="3"/>
      <c r="AI68" s="3"/>
    </row>
    <row r="69" spans="2:35" x14ac:dyDescent="0.2">
      <c r="B69" s="300">
        <f t="shared" si="36"/>
        <v>44746</v>
      </c>
      <c r="C69" s="346">
        <v>44746</v>
      </c>
      <c r="D69" s="346"/>
      <c r="E69" s="229" t="s">
        <v>140</v>
      </c>
      <c r="F69" s="231"/>
      <c r="G69" s="231"/>
      <c r="H69" s="231"/>
      <c r="I69" s="231"/>
      <c r="J69" s="98"/>
      <c r="K69" s="98"/>
      <c r="L69" s="98"/>
      <c r="M69" s="98"/>
      <c r="N69" s="98"/>
      <c r="O69" s="98"/>
      <c r="AH69" s="3"/>
      <c r="AI69" s="3"/>
    </row>
    <row r="70" spans="2:35" x14ac:dyDescent="0.2">
      <c r="B70" s="300">
        <f t="shared" si="36"/>
        <v>44809</v>
      </c>
      <c r="C70" s="346">
        <v>44809</v>
      </c>
      <c r="D70" s="346"/>
      <c r="E70" s="229" t="s">
        <v>141</v>
      </c>
      <c r="F70" s="231"/>
      <c r="G70" s="231"/>
      <c r="H70" s="231"/>
      <c r="I70" s="231"/>
      <c r="J70" s="98"/>
      <c r="K70" s="98"/>
      <c r="L70" s="98"/>
      <c r="M70" s="98"/>
      <c r="N70" s="98"/>
      <c r="O70" s="98"/>
      <c r="AH70" s="3"/>
      <c r="AI70" s="3"/>
    </row>
    <row r="71" spans="2:35" x14ac:dyDescent="0.2">
      <c r="B71" s="300">
        <f t="shared" si="36"/>
        <v>44511</v>
      </c>
      <c r="C71" s="346">
        <v>44511</v>
      </c>
      <c r="D71" s="346"/>
      <c r="E71" s="229" t="s">
        <v>142</v>
      </c>
      <c r="F71" s="229"/>
      <c r="G71" s="229"/>
      <c r="H71" s="229"/>
      <c r="I71" s="229"/>
      <c r="AH71" s="3"/>
      <c r="AI71" s="3"/>
    </row>
    <row r="72" spans="2:35" x14ac:dyDescent="0.2">
      <c r="B72" s="300">
        <f t="shared" si="36"/>
        <v>44889</v>
      </c>
      <c r="C72" s="346">
        <v>44889</v>
      </c>
      <c r="D72" s="346"/>
      <c r="E72" s="229" t="s">
        <v>143</v>
      </c>
      <c r="F72" s="229"/>
      <c r="G72" s="229"/>
      <c r="H72" s="229"/>
      <c r="I72" s="229"/>
      <c r="AH72" s="3"/>
      <c r="AI72" s="3"/>
    </row>
    <row r="73" spans="2:35" x14ac:dyDescent="0.2">
      <c r="B73" s="300">
        <f t="shared" si="36"/>
        <v>44890</v>
      </c>
      <c r="C73" s="346">
        <v>44890</v>
      </c>
      <c r="D73" s="346"/>
      <c r="E73" s="229" t="s">
        <v>145</v>
      </c>
      <c r="F73" s="229"/>
      <c r="G73" s="229"/>
      <c r="H73" s="229"/>
      <c r="I73" s="229"/>
      <c r="AH73" s="3"/>
      <c r="AI73" s="3"/>
    </row>
    <row r="74" spans="2:35" x14ac:dyDescent="0.2">
      <c r="B74" s="300">
        <f t="shared" si="36"/>
        <v>44921</v>
      </c>
      <c r="C74" s="346">
        <v>44921</v>
      </c>
      <c r="D74" s="346"/>
      <c r="E74" s="229" t="s">
        <v>144</v>
      </c>
      <c r="F74" s="229"/>
      <c r="G74" s="229"/>
      <c r="H74" s="229"/>
      <c r="I74" s="229"/>
      <c r="AH74" s="3"/>
      <c r="AI74" s="3"/>
    </row>
    <row r="75" spans="2:35" x14ac:dyDescent="0.2">
      <c r="B75" s="229"/>
      <c r="C75" s="229"/>
      <c r="D75" s="229"/>
      <c r="E75" s="229"/>
      <c r="F75" s="229"/>
      <c r="G75" s="229"/>
      <c r="H75" s="229"/>
      <c r="I75" s="229"/>
      <c r="AH75" s="3"/>
      <c r="AI75" s="3"/>
    </row>
    <row r="76" spans="2:35" x14ac:dyDescent="0.2">
      <c r="I76" s="279" t="s">
        <v>156</v>
      </c>
      <c r="AH76" s="3"/>
      <c r="AI76" s="3"/>
    </row>
    <row r="77" spans="2:35" x14ac:dyDescent="0.2">
      <c r="AH77" s="3"/>
      <c r="AI77" s="3"/>
    </row>
    <row r="78" spans="2:35" x14ac:dyDescent="0.2">
      <c r="AH78" s="3"/>
      <c r="AI78" s="3"/>
    </row>
    <row r="79" spans="2:35" x14ac:dyDescent="0.2">
      <c r="AH79" s="3"/>
      <c r="AI79" s="3"/>
    </row>
    <row r="80" spans="2:35" x14ac:dyDescent="0.2">
      <c r="AH80" s="3"/>
      <c r="AI80" s="3"/>
    </row>
    <row r="81" spans="34:35" x14ac:dyDescent="0.2">
      <c r="AH81" s="3"/>
      <c r="AI81" s="3"/>
    </row>
    <row r="82" spans="34:35" x14ac:dyDescent="0.2">
      <c r="AH82" s="3"/>
      <c r="AI82" s="3"/>
    </row>
    <row r="83" spans="34:35" x14ac:dyDescent="0.2">
      <c r="AH83" s="3"/>
      <c r="AI83" s="3"/>
    </row>
    <row r="84" spans="34:35" x14ac:dyDescent="0.2">
      <c r="AH84" s="3"/>
      <c r="AI84" s="3"/>
    </row>
    <row r="85" spans="34:35" x14ac:dyDescent="0.2">
      <c r="AH85" s="3"/>
      <c r="AI85" s="3"/>
    </row>
    <row r="86" spans="34:35" x14ac:dyDescent="0.2">
      <c r="AH86" s="3"/>
      <c r="AI86" s="3"/>
    </row>
    <row r="87" spans="34:35" x14ac:dyDescent="0.2">
      <c r="AH87" s="3"/>
      <c r="AI87" s="3"/>
    </row>
    <row r="88" spans="34:35" x14ac:dyDescent="0.2">
      <c r="AH88" s="3"/>
      <c r="AI88" s="3"/>
    </row>
    <row r="89" spans="34:35" x14ac:dyDescent="0.2">
      <c r="AH89" s="3"/>
      <c r="AI89" s="3"/>
    </row>
    <row r="90" spans="34:35" x14ac:dyDescent="0.2">
      <c r="AH90" s="3"/>
      <c r="AI90" s="3"/>
    </row>
  </sheetData>
  <sheetProtection algorithmName="SHA-512" hashValue="qLyQnDto+JOpjRGNiRIKVjUIpavJYz+YAES0Wt6SRLSOMkP3qaIAHwVXN+3Trjx7JJDugnGvBjlx2v2ATFR4XA==" saltValue="v6fojobTy7rgEnuLIw/z/w==" spinCount="100000" sheet="1" objects="1" scenarios="1" selectLockedCells="1"/>
  <mergeCells count="55">
    <mergeCell ref="I50:R50"/>
    <mergeCell ref="C74:D74"/>
    <mergeCell ref="C70:D70"/>
    <mergeCell ref="C71:D71"/>
    <mergeCell ref="C72:D72"/>
    <mergeCell ref="C73:D73"/>
    <mergeCell ref="C66:D66"/>
    <mergeCell ref="C67:D67"/>
    <mergeCell ref="C68:D68"/>
    <mergeCell ref="C69:D69"/>
    <mergeCell ref="I51:R51"/>
    <mergeCell ref="I52:R52"/>
    <mergeCell ref="I53:R53"/>
    <mergeCell ref="I54:R54"/>
    <mergeCell ref="M29:N29"/>
    <mergeCell ref="K29:L29"/>
    <mergeCell ref="I49:R49"/>
    <mergeCell ref="O29:P29"/>
    <mergeCell ref="Q29:R29"/>
    <mergeCell ref="I29:J29"/>
    <mergeCell ref="G3:H3"/>
    <mergeCell ref="G6:H6"/>
    <mergeCell ref="B6:E6"/>
    <mergeCell ref="E7:F7"/>
    <mergeCell ref="E49:F49"/>
    <mergeCell ref="G27:H27"/>
    <mergeCell ref="B5:E5"/>
    <mergeCell ref="C49:D49"/>
    <mergeCell ref="G5:H5"/>
    <mergeCell ref="C29:D29"/>
    <mergeCell ref="E29:F29"/>
    <mergeCell ref="G29:H29"/>
    <mergeCell ref="I27:J27"/>
    <mergeCell ref="C28:D28"/>
    <mergeCell ref="E28:F28"/>
    <mergeCell ref="G28:H28"/>
    <mergeCell ref="I28:J28"/>
    <mergeCell ref="C27:D27"/>
    <mergeCell ref="E27:F27"/>
    <mergeCell ref="K3:L3"/>
    <mergeCell ref="N1:R1"/>
    <mergeCell ref="N2:R2"/>
    <mergeCell ref="N3:R3"/>
    <mergeCell ref="Q28:R28"/>
    <mergeCell ref="O6:P6"/>
    <mergeCell ref="O5:P5"/>
    <mergeCell ref="O28:P28"/>
    <mergeCell ref="O27:P27"/>
    <mergeCell ref="Q27:R27"/>
    <mergeCell ref="L6:M6"/>
    <mergeCell ref="M28:N28"/>
    <mergeCell ref="L5:M5"/>
    <mergeCell ref="K27:L27"/>
    <mergeCell ref="K28:L28"/>
    <mergeCell ref="M27:N27"/>
  </mergeCells>
  <phoneticPr fontId="0" type="noConversion"/>
  <dataValidations count="5">
    <dataValidation type="list" allowBlank="1" showErrorMessage="1" errorTitle="Leave Type Error" error="Please enter a valid Leave Type.  (Use one of the leave codes above)" sqref="G51:G54" xr:uid="{00000000-0002-0000-0000-000000000000}">
      <formula1>LeaveType</formula1>
    </dataValidation>
    <dataValidation type="custom" allowBlank="1" showInputMessage="1" showErrorMessage="1" errorTitle="PP Begin Error" error="The PP Begin date must fall on Friday.  Please check your beginning pay period date and retype the correct value." sqref="G3:H3" xr:uid="{00000000-0002-0000-0000-000001000000}">
      <formula1>IF(TEXT(G3,"ddd")&lt;&gt;"FRI",G3="",G3=G3)</formula1>
    </dataValidation>
    <dataValidation type="date" allowBlank="1" showErrorMessage="1" errorTitle="Date Out Of Pay Period Range" error="The date entered here should be between the PP Begin and PP Ending dates." sqref="C51:C54 E51:E54" xr:uid="{00000000-0002-0000-0000-000002000000}">
      <formula1>$G$3</formula1>
      <formula2>$K$3</formula2>
    </dataValidation>
    <dataValidation type="list" allowBlank="1" showErrorMessage="1" errorTitle="Leave Type Error" error="Please enter a valid Leave Type.  (Use one of the leave codes below)" sqref="B35:B39" xr:uid="{00000000-0002-0000-0000-000003000000}">
      <formula1>LeaveType</formula1>
    </dataValidation>
    <dataValidation type="list" allowBlank="1" showErrorMessage="1" errorTitle="Work Group" error="Invalid Work Group.  Valid Work Groups are:_x000a__x000a_      USNEX  - USPS Non-Exempt_x000a_      OPSH  - OPS Hourly_x000a_      OPSC  - OPS Contract_x000a_      APF  - A&amp;P/Faculty_x000a_      PHR  - Phased Retirees_x000a__x000a_For USPS Exempt, use the USEX version._x000a__x000a_" sqref="L5:M5" xr:uid="{00000000-0002-0000-0000-000004000000}">
      <formula1>WrkGrp</formula1>
    </dataValidation>
  </dataValidations>
  <pageMargins left="0.25" right="0.2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06" r:id="rId4" name="MarkHolidays">
          <controlPr defaultSize="0" autoLine="0" r:id="rId5">
            <anchor moveWithCells="1" sizeWithCells="1">
              <from>
                <xdr:col>16</xdr:col>
                <xdr:colOff>114300</xdr:colOff>
                <xdr:row>9</xdr:row>
                <xdr:rowOff>85725</xdr:rowOff>
              </from>
              <to>
                <xdr:col>18</xdr:col>
                <xdr:colOff>28575</xdr:colOff>
                <xdr:row>11</xdr:row>
                <xdr:rowOff>85725</xdr:rowOff>
              </to>
            </anchor>
          </controlPr>
        </control>
      </mc:Choice>
      <mc:Fallback>
        <control shapeId="1106" r:id="rId4" name="MarkHolidays"/>
      </mc:Fallback>
    </mc:AlternateContent>
    <mc:AlternateContent xmlns:mc="http://schemas.openxmlformats.org/markup-compatibility/2006">
      <mc:Choice Requires="x14">
        <control shapeId="1094" r:id="rId6" name="Ignore5HrRule">
          <controlPr defaultSize="0" autoLine="0" r:id="rId7">
            <anchor moveWithCells="1" sizeWithCells="1">
              <from>
                <xdr:col>16</xdr:col>
                <xdr:colOff>114300</xdr:colOff>
                <xdr:row>7</xdr:row>
                <xdr:rowOff>47625</xdr:rowOff>
              </from>
              <to>
                <xdr:col>17</xdr:col>
                <xdr:colOff>371475</xdr:colOff>
                <xdr:row>9</xdr:row>
                <xdr:rowOff>95250</xdr:rowOff>
              </to>
            </anchor>
          </controlPr>
        </control>
      </mc:Choice>
      <mc:Fallback>
        <control shapeId="1094" r:id="rId6" name="Ignore5HrRule"/>
      </mc:Fallback>
    </mc:AlternateContent>
    <mc:AlternateContent xmlns:mc="http://schemas.openxmlformats.org/markup-compatibility/2006">
      <mc:Choice Requires="x14">
        <control shapeId="1066" r:id="rId8" name="ReadMe">
          <controlPr defaultSize="0" autoLine="0" r:id="rId9">
            <anchor moveWithCells="1" sizeWithCells="1">
              <from>
                <xdr:col>16</xdr:col>
                <xdr:colOff>85725</xdr:colOff>
                <xdr:row>12</xdr:row>
                <xdr:rowOff>171450</xdr:rowOff>
              </from>
              <to>
                <xdr:col>17</xdr:col>
                <xdr:colOff>361950</xdr:colOff>
                <xdr:row>14</xdr:row>
                <xdr:rowOff>38100</xdr:rowOff>
              </to>
            </anchor>
          </controlPr>
        </control>
      </mc:Choice>
      <mc:Fallback>
        <control shapeId="1066" r:id="rId8" name="ReadMe"/>
      </mc:Fallback>
    </mc:AlternateContent>
    <mc:AlternateContent xmlns:mc="http://schemas.openxmlformats.org/markup-compatibility/2006">
      <mc:Choice Requires="x14">
        <control shapeId="1047" r:id="rId10" name="ValEntries">
          <controlPr defaultSize="0" autoLine="0" r:id="rId11">
            <anchor moveWithCells="1" sizeWithCells="1">
              <from>
                <xdr:col>16</xdr:col>
                <xdr:colOff>85725</xdr:colOff>
                <xdr:row>17</xdr:row>
                <xdr:rowOff>104775</xdr:rowOff>
              </from>
              <to>
                <xdr:col>17</xdr:col>
                <xdr:colOff>361950</xdr:colOff>
                <xdr:row>18</xdr:row>
                <xdr:rowOff>152400</xdr:rowOff>
              </to>
            </anchor>
          </controlPr>
        </control>
      </mc:Choice>
      <mc:Fallback>
        <control shapeId="1047" r:id="rId10" name="ValEntries"/>
      </mc:Fallback>
    </mc:AlternateContent>
    <mc:AlternateContent xmlns:mc="http://schemas.openxmlformats.org/markup-compatibility/2006">
      <mc:Choice Requires="x14">
        <control shapeId="1045" r:id="rId12" name="PrintExceptions">
          <controlPr defaultSize="0" autoLine="0" r:id="rId13">
            <anchor moveWithCells="1" sizeWithCells="1">
              <from>
                <xdr:col>13</xdr:col>
                <xdr:colOff>114300</xdr:colOff>
                <xdr:row>22</xdr:row>
                <xdr:rowOff>38100</xdr:rowOff>
              </from>
              <to>
                <xdr:col>15</xdr:col>
                <xdr:colOff>333375</xdr:colOff>
                <xdr:row>24</xdr:row>
                <xdr:rowOff>28575</xdr:rowOff>
              </to>
            </anchor>
          </controlPr>
        </control>
      </mc:Choice>
      <mc:Fallback>
        <control shapeId="1045" r:id="rId12" name="PrintExceptions"/>
      </mc:Fallback>
    </mc:AlternateContent>
    <mc:AlternateContent xmlns:mc="http://schemas.openxmlformats.org/markup-compatibility/2006">
      <mc:Choice Requires="x14">
        <control shapeId="1032" r:id="rId14" name="LeaveCheckNo">
          <controlPr locked="0" defaultSize="0" autoLine="0" r:id="rId15">
            <anchor moveWithCells="1" sizeWithCells="1">
              <from>
                <xdr:col>9</xdr:col>
                <xdr:colOff>304800</xdr:colOff>
                <xdr:row>22</xdr:row>
                <xdr:rowOff>38100</xdr:rowOff>
              </from>
              <to>
                <xdr:col>11</xdr:col>
                <xdr:colOff>19050</xdr:colOff>
                <xdr:row>24</xdr:row>
                <xdr:rowOff>28575</xdr:rowOff>
              </to>
            </anchor>
          </controlPr>
        </control>
      </mc:Choice>
      <mc:Fallback>
        <control shapeId="1032" r:id="rId14" name="LeaveCheckNo"/>
      </mc:Fallback>
    </mc:AlternateContent>
    <mc:AlternateContent xmlns:mc="http://schemas.openxmlformats.org/markup-compatibility/2006">
      <mc:Choice Requires="x14">
        <control shapeId="1031" r:id="rId16" name="LeaveCheckYes">
          <controlPr locked="0" defaultSize="0" autoLine="0" r:id="rId17">
            <anchor moveWithCells="1" sizeWithCells="1">
              <from>
                <xdr:col>8</xdr:col>
                <xdr:colOff>152400</xdr:colOff>
                <xdr:row>22</xdr:row>
                <xdr:rowOff>38100</xdr:rowOff>
              </from>
              <to>
                <xdr:col>9</xdr:col>
                <xdr:colOff>257175</xdr:colOff>
                <xdr:row>24</xdr:row>
                <xdr:rowOff>28575</xdr:rowOff>
              </to>
            </anchor>
          </controlPr>
        </control>
      </mc:Choice>
      <mc:Fallback>
        <control shapeId="1031" r:id="rId16" name="LeaveCheckYes"/>
      </mc:Fallback>
    </mc:AlternateContent>
    <mc:AlternateContent xmlns:mc="http://schemas.openxmlformats.org/markup-compatibility/2006">
      <mc:Choice Requires="x14">
        <control shapeId="1026" r:id="rId18" name="PrintButton">
          <controlPr defaultSize="0" autoLine="0" r:id="rId19">
            <anchor moveWithCells="1" sizeWithCells="1">
              <from>
                <xdr:col>16</xdr:col>
                <xdr:colOff>85725</xdr:colOff>
                <xdr:row>19</xdr:row>
                <xdr:rowOff>142875</xdr:rowOff>
              </from>
              <to>
                <xdr:col>17</xdr:col>
                <xdr:colOff>361950</xdr:colOff>
                <xdr:row>21</xdr:row>
                <xdr:rowOff>0</xdr:rowOff>
              </to>
            </anchor>
          </controlPr>
        </control>
      </mc:Choice>
      <mc:Fallback>
        <control shapeId="1026" r:id="rId18" name="PrintButton"/>
      </mc:Fallback>
    </mc:AlternateContent>
    <mc:AlternateContent xmlns:mc="http://schemas.openxmlformats.org/markup-compatibility/2006">
      <mc:Choice Requires="x14">
        <control shapeId="1025" r:id="rId20" name="RefreshButton">
          <controlPr defaultSize="0" autoLine="0" r:id="rId21">
            <anchor moveWithCells="1" sizeWithCells="1">
              <from>
                <xdr:col>16</xdr:col>
                <xdr:colOff>85725</xdr:colOff>
                <xdr:row>15</xdr:row>
                <xdr:rowOff>47625</xdr:rowOff>
              </from>
              <to>
                <xdr:col>17</xdr:col>
                <xdr:colOff>361950</xdr:colOff>
                <xdr:row>16</xdr:row>
                <xdr:rowOff>104775</xdr:rowOff>
              </to>
            </anchor>
          </controlPr>
        </control>
      </mc:Choice>
      <mc:Fallback>
        <control shapeId="1025" r:id="rId20" name="Refresh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52"/>
  <sheetViews>
    <sheetView showGridLines="0" topLeftCell="A13" zoomScaleNormal="100" workbookViewId="0">
      <selection activeCell="L28" sqref="L28"/>
    </sheetView>
  </sheetViews>
  <sheetFormatPr defaultColWidth="9.140625" defaultRowHeight="12.75" x14ac:dyDescent="0.2"/>
  <cols>
    <col min="1" max="1" width="1.28515625" style="40" customWidth="1"/>
    <col min="2" max="2" width="1.7109375" style="40" customWidth="1"/>
    <col min="3" max="3" width="6.42578125" style="40" customWidth="1"/>
    <col min="4" max="5" width="6.5703125" style="40" customWidth="1"/>
    <col min="6" max="7" width="3.5703125" style="40" customWidth="1"/>
    <col min="8" max="8" width="6.5703125" style="40" customWidth="1"/>
    <col min="9" max="10" width="3.5703125" style="40" customWidth="1"/>
    <col min="11" max="19" width="6.5703125" style="40" customWidth="1"/>
    <col min="20" max="20" width="1.28515625" style="40" customWidth="1"/>
    <col min="21" max="21" width="5.7109375" style="40" customWidth="1"/>
    <col min="22" max="28" width="9.140625" style="40"/>
    <col min="29" max="42" width="5.7109375" style="41" customWidth="1"/>
    <col min="43" max="16384" width="9.140625" style="41"/>
  </cols>
  <sheetData>
    <row r="1" spans="2:42" ht="15.75" x14ac:dyDescent="0.25">
      <c r="B1" s="71"/>
      <c r="C1" s="71"/>
      <c r="D1" s="71"/>
      <c r="E1" s="71"/>
      <c r="F1" s="71"/>
      <c r="G1" s="71"/>
      <c r="H1" s="71"/>
      <c r="I1" s="71"/>
      <c r="J1" s="71"/>
      <c r="K1" s="71"/>
      <c r="L1" s="71" t="s">
        <v>10</v>
      </c>
      <c r="M1" s="71"/>
      <c r="N1" s="71"/>
      <c r="O1" s="71"/>
      <c r="P1" s="351" t="str">
        <f>IF('Data Entry'!N1="","",'Data Entry'!N1)</f>
        <v/>
      </c>
      <c r="Q1" s="352"/>
      <c r="R1" s="352"/>
      <c r="S1" s="353"/>
      <c r="T1" s="71"/>
    </row>
    <row r="2" spans="2:42" ht="15.75" x14ac:dyDescent="0.25">
      <c r="B2" s="211"/>
      <c r="C2" s="71"/>
      <c r="D2" s="71"/>
      <c r="E2" s="71"/>
      <c r="F2" s="71"/>
      <c r="G2" s="71"/>
      <c r="H2" s="71"/>
      <c r="I2" s="71"/>
      <c r="J2" s="71"/>
      <c r="K2" s="71"/>
      <c r="L2" s="71" t="s">
        <v>11</v>
      </c>
      <c r="M2" s="71"/>
      <c r="N2" s="71"/>
      <c r="O2" s="71"/>
      <c r="P2" s="354" t="str">
        <f>IF('Data Entry'!N2="","",'Data Entry'!N2)</f>
        <v/>
      </c>
      <c r="Q2" s="355"/>
      <c r="R2" s="355"/>
      <c r="S2" s="356"/>
      <c r="T2" s="71"/>
      <c r="AC2" s="41" t="s">
        <v>121</v>
      </c>
    </row>
    <row r="3" spans="2:42" x14ac:dyDescent="0.2">
      <c r="B3" s="123"/>
      <c r="C3" s="123"/>
      <c r="D3" s="123"/>
      <c r="E3" s="123"/>
      <c r="G3" s="42"/>
      <c r="H3" s="41"/>
      <c r="I3" s="43" t="s">
        <v>12</v>
      </c>
      <c r="J3" s="360">
        <f>'Data Entry'!G3</f>
        <v>0</v>
      </c>
      <c r="K3" s="360"/>
      <c r="L3" s="44"/>
      <c r="M3" s="43" t="s">
        <v>13</v>
      </c>
      <c r="N3" s="360">
        <f>J3+13</f>
        <v>13</v>
      </c>
      <c r="O3" s="360"/>
      <c r="P3" s="357" t="str">
        <f>IF('Data Entry'!N3="","",'Data Entry'!N3)</f>
        <v/>
      </c>
      <c r="Q3" s="358"/>
      <c r="R3" s="358"/>
      <c r="S3" s="359"/>
    </row>
    <row r="4" spans="2:42" ht="9" customHeight="1" x14ac:dyDescent="0.2"/>
    <row r="5" spans="2:42" ht="9" customHeight="1" x14ac:dyDescent="0.2"/>
    <row r="6" spans="2:42" s="48" customFormat="1" ht="12" x14ac:dyDescent="0.2">
      <c r="B6" s="361">
        <f>'Data Entry'!B5</f>
        <v>0</v>
      </c>
      <c r="C6" s="361"/>
      <c r="D6" s="361"/>
      <c r="E6" s="361"/>
      <c r="F6" s="361"/>
      <c r="G6" s="62" t="s">
        <v>14</v>
      </c>
      <c r="H6" s="103">
        <f>'Data Entry'!G5</f>
        <v>0</v>
      </c>
      <c r="I6" s="65"/>
      <c r="J6" s="65"/>
      <c r="K6" s="63" t="s">
        <v>71</v>
      </c>
      <c r="L6" s="64">
        <f>'Data Entry'!J5</f>
        <v>0</v>
      </c>
      <c r="N6" s="63" t="s">
        <v>72</v>
      </c>
      <c r="O6" s="48">
        <f>'Data Entry'!L5</f>
        <v>0</v>
      </c>
      <c r="R6" s="62" t="s">
        <v>153</v>
      </c>
      <c r="S6" s="65">
        <f>'Data Entry'!O5</f>
        <v>0</v>
      </c>
      <c r="U6" s="64"/>
    </row>
    <row r="7" spans="2:42" ht="4.5" customHeight="1" x14ac:dyDescent="0.2"/>
    <row r="8" spans="2:42" ht="12.75" customHeight="1" x14ac:dyDescent="0.2">
      <c r="B8" s="42" t="s">
        <v>152</v>
      </c>
      <c r="E8" s="103">
        <f>'Data Entry'!E7:F7</f>
        <v>0</v>
      </c>
      <c r="F8" s="265"/>
      <c r="G8" s="266"/>
      <c r="H8" s="266"/>
    </row>
    <row r="9" spans="2:42" ht="11.45" customHeight="1" x14ac:dyDescent="0.2"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5"/>
    </row>
    <row r="10" spans="2:42" ht="11.45" customHeight="1" x14ac:dyDescent="0.2">
      <c r="B10" s="76"/>
      <c r="C10" s="85" t="s">
        <v>172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/>
    </row>
    <row r="11" spans="2:42" ht="11.45" customHeight="1" x14ac:dyDescent="0.2">
      <c r="B11" s="76"/>
      <c r="C11" s="86" t="s">
        <v>173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</row>
    <row r="12" spans="2:42" ht="11.45" customHeight="1" x14ac:dyDescent="0.2">
      <c r="B12" s="76"/>
      <c r="C12" s="86" t="s">
        <v>174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</row>
    <row r="13" spans="2:42" ht="11.45" customHeight="1" x14ac:dyDescent="0.2">
      <c r="B13" s="76"/>
      <c r="C13" s="86" t="s">
        <v>170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2:42" ht="11.45" customHeight="1" x14ac:dyDescent="0.2">
      <c r="B14" s="76"/>
      <c r="C14" s="86" t="s">
        <v>171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2:42" ht="11.45" customHeight="1" x14ac:dyDescent="0.2">
      <c r="B15" s="76"/>
      <c r="C15" s="8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2:42" ht="11.45" customHeight="1" x14ac:dyDescent="0.2">
      <c r="B16" s="76"/>
      <c r="C16" s="86"/>
      <c r="D16" s="77"/>
      <c r="E16" s="77"/>
      <c r="F16" s="77"/>
      <c r="G16" s="72"/>
      <c r="H16" s="72"/>
      <c r="I16" s="72"/>
      <c r="J16" s="72" t="s">
        <v>89</v>
      </c>
      <c r="K16" s="72"/>
      <c r="L16" s="72"/>
      <c r="M16" s="72"/>
      <c r="N16" s="72"/>
      <c r="O16" s="72"/>
      <c r="P16" s="77"/>
      <c r="Q16" s="77"/>
      <c r="R16" s="77"/>
      <c r="S16" s="78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2:42" ht="11.45" customHeight="1" x14ac:dyDescent="0.2">
      <c r="B17" s="76"/>
      <c r="C17" s="77"/>
      <c r="D17" s="77"/>
      <c r="E17" s="77"/>
      <c r="F17" s="77"/>
      <c r="G17" s="77"/>
      <c r="H17" s="77" t="s">
        <v>81</v>
      </c>
      <c r="I17" s="77"/>
      <c r="J17" s="77"/>
      <c r="K17" s="77" t="s">
        <v>82</v>
      </c>
      <c r="L17" s="77"/>
      <c r="M17" s="77"/>
      <c r="N17" s="77" t="s">
        <v>88</v>
      </c>
      <c r="O17" s="77"/>
      <c r="P17" s="77"/>
      <c r="Q17" s="77"/>
      <c r="R17" s="77"/>
      <c r="S17" s="78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2:42" ht="11.45" customHeight="1" x14ac:dyDescent="0.2">
      <c r="B18" s="76"/>
      <c r="C18" s="77"/>
      <c r="D18" s="77"/>
      <c r="E18" s="77"/>
      <c r="F18" s="77"/>
      <c r="G18" s="77"/>
      <c r="H18" s="87" t="s">
        <v>76</v>
      </c>
      <c r="I18" s="77"/>
      <c r="J18" s="77"/>
      <c r="K18" s="77"/>
      <c r="L18" s="88" t="s">
        <v>90</v>
      </c>
      <c r="M18" s="77"/>
      <c r="N18" s="88" t="s">
        <v>83</v>
      </c>
      <c r="O18" s="77"/>
      <c r="P18" s="77"/>
      <c r="Q18" s="77"/>
      <c r="R18" s="77"/>
      <c r="S18" s="78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2:42" ht="11.45" customHeight="1" x14ac:dyDescent="0.2">
      <c r="B19" s="76"/>
      <c r="C19" s="77"/>
      <c r="D19" s="77"/>
      <c r="E19" s="77"/>
      <c r="F19" s="77"/>
      <c r="G19" s="77"/>
      <c r="H19" s="87" t="s">
        <v>77</v>
      </c>
      <c r="I19" s="77"/>
      <c r="J19" s="77"/>
      <c r="K19" s="77"/>
      <c r="L19" s="88" t="s">
        <v>91</v>
      </c>
      <c r="M19" s="77"/>
      <c r="N19" s="88" t="s">
        <v>84</v>
      </c>
      <c r="O19" s="77"/>
      <c r="P19" s="77"/>
      <c r="Q19" s="77"/>
      <c r="R19" s="77"/>
      <c r="S19" s="78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2:42" ht="11.45" customHeight="1" x14ac:dyDescent="0.2">
      <c r="B20" s="76"/>
      <c r="C20" s="77"/>
      <c r="D20" s="77"/>
      <c r="E20" s="77"/>
      <c r="F20" s="77"/>
      <c r="G20" s="77"/>
      <c r="H20" s="87" t="s">
        <v>78</v>
      </c>
      <c r="I20" s="77"/>
      <c r="J20" s="77"/>
      <c r="K20" s="77"/>
      <c r="L20" s="88" t="s">
        <v>92</v>
      </c>
      <c r="M20" s="77"/>
      <c r="N20" s="88" t="s">
        <v>85</v>
      </c>
      <c r="O20" s="77"/>
      <c r="P20" s="77"/>
      <c r="Q20" s="77"/>
      <c r="R20" s="77"/>
      <c r="S20" s="78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2:42" ht="11.45" customHeight="1" x14ac:dyDescent="0.2">
      <c r="B21" s="76"/>
      <c r="C21" s="77"/>
      <c r="D21" s="77"/>
      <c r="E21" s="77"/>
      <c r="F21" s="77"/>
      <c r="G21" s="77"/>
      <c r="H21" s="87" t="s">
        <v>79</v>
      </c>
      <c r="I21" s="77"/>
      <c r="J21" s="77"/>
      <c r="K21" s="77"/>
      <c r="L21" s="88" t="s">
        <v>93</v>
      </c>
      <c r="M21" s="77"/>
      <c r="N21" s="88" t="s">
        <v>86</v>
      </c>
      <c r="O21" s="77"/>
      <c r="P21" s="77"/>
      <c r="Q21" s="77"/>
      <c r="R21" s="77"/>
      <c r="S21" s="78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2:42" ht="11.45" customHeight="1" x14ac:dyDescent="0.2">
      <c r="B22" s="76"/>
      <c r="C22" s="77"/>
      <c r="D22" s="77"/>
      <c r="E22" s="77"/>
      <c r="F22" s="77"/>
      <c r="G22" s="77"/>
      <c r="H22" s="87" t="s">
        <v>80</v>
      </c>
      <c r="I22" s="77"/>
      <c r="J22" s="77"/>
      <c r="K22" s="77"/>
      <c r="L22" s="88" t="s">
        <v>94</v>
      </c>
      <c r="M22" s="77"/>
      <c r="N22" s="88" t="s">
        <v>87</v>
      </c>
      <c r="O22" s="77"/>
      <c r="P22" s="77"/>
      <c r="Q22" s="77"/>
      <c r="R22" s="77"/>
      <c r="S22" s="89" t="str">
        <f>'Data Entry'!R30</f>
        <v>TSHelper  Rev. 01/04/2019</v>
      </c>
    </row>
    <row r="23" spans="2:42" ht="11.45" customHeight="1" x14ac:dyDescent="0.2">
      <c r="B23" s="8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90" t="str">
        <f>'Data Entry'!R31</f>
        <v>Human Resources</v>
      </c>
    </row>
    <row r="24" spans="2:42" ht="9.75" customHeight="1" x14ac:dyDescent="0.2"/>
    <row r="25" spans="2:42" ht="20.85" customHeight="1" x14ac:dyDescent="0.2">
      <c r="B25" s="366"/>
      <c r="C25" s="367"/>
      <c r="D25" s="46"/>
      <c r="E25" s="46"/>
      <c r="F25" s="46"/>
      <c r="G25" s="46"/>
      <c r="H25" s="46"/>
      <c r="I25" s="46"/>
      <c r="J25" s="46"/>
      <c r="K25" s="46"/>
      <c r="L25" s="49" t="s">
        <v>15</v>
      </c>
      <c r="M25" s="46"/>
      <c r="N25" s="46"/>
      <c r="O25" s="46"/>
      <c r="P25" s="46"/>
      <c r="Q25" s="46"/>
      <c r="R25" s="46"/>
      <c r="S25" s="47"/>
    </row>
    <row r="26" spans="2:42" ht="20.85" customHeight="1" x14ac:dyDescent="0.2">
      <c r="B26" s="368"/>
      <c r="C26" s="369"/>
      <c r="D26" s="56" t="s">
        <v>3</v>
      </c>
      <c r="E26" s="51" t="s">
        <v>4</v>
      </c>
      <c r="F26" s="378" t="s">
        <v>5</v>
      </c>
      <c r="G26" s="379"/>
      <c r="H26" s="51" t="s">
        <v>6</v>
      </c>
      <c r="I26" s="378" t="s">
        <v>7</v>
      </c>
      <c r="J26" s="379"/>
      <c r="K26" s="51" t="s">
        <v>8</v>
      </c>
      <c r="L26" s="290" t="s">
        <v>9</v>
      </c>
      <c r="M26" s="56" t="s">
        <v>3</v>
      </c>
      <c r="N26" s="51" t="s">
        <v>4</v>
      </c>
      <c r="O26" s="51" t="s">
        <v>5</v>
      </c>
      <c r="P26" s="51" t="s">
        <v>6</v>
      </c>
      <c r="Q26" s="51" t="s">
        <v>7</v>
      </c>
      <c r="R26" s="51" t="s">
        <v>8</v>
      </c>
      <c r="S26" s="52" t="s">
        <v>9</v>
      </c>
    </row>
    <row r="27" spans="2:42" x14ac:dyDescent="0.2">
      <c r="B27" s="370"/>
      <c r="C27" s="371"/>
      <c r="D27" s="57" t="str">
        <f>'Data Entry'!C11</f>
        <v/>
      </c>
      <c r="E27" s="53" t="str">
        <f>'Data Entry'!D11</f>
        <v/>
      </c>
      <c r="F27" s="376" t="str">
        <f>'Data Entry'!E11</f>
        <v/>
      </c>
      <c r="G27" s="377"/>
      <c r="H27" s="53" t="str">
        <f>'Data Entry'!F11</f>
        <v/>
      </c>
      <c r="I27" s="376" t="str">
        <f>'Data Entry'!G11</f>
        <v/>
      </c>
      <c r="J27" s="377"/>
      <c r="K27" s="53" t="str">
        <f>'Data Entry'!H11</f>
        <v/>
      </c>
      <c r="L27" s="291" t="str">
        <f>'Data Entry'!I11</f>
        <v/>
      </c>
      <c r="M27" s="57" t="str">
        <f>'Data Entry'!J11</f>
        <v/>
      </c>
      <c r="N27" s="53" t="str">
        <f>'Data Entry'!K11</f>
        <v/>
      </c>
      <c r="O27" s="53" t="str">
        <f>'Data Entry'!L11</f>
        <v/>
      </c>
      <c r="P27" s="53" t="str">
        <f>'Data Entry'!M11</f>
        <v/>
      </c>
      <c r="Q27" s="53" t="str">
        <f>'Data Entry'!N11</f>
        <v/>
      </c>
      <c r="R27" s="53" t="str">
        <f>'Data Entry'!O11</f>
        <v/>
      </c>
      <c r="S27" s="54" t="str">
        <f>'Data Entry'!P11</f>
        <v/>
      </c>
    </row>
    <row r="28" spans="2:42" ht="20.85" customHeight="1" x14ac:dyDescent="0.2">
      <c r="B28" s="388" t="s">
        <v>0</v>
      </c>
      <c r="C28" s="389"/>
      <c r="D28" s="173" t="str">
        <f>IF('Data Entry'!C12=0,"",'Data Entry'!C12)</f>
        <v/>
      </c>
      <c r="E28" s="174" t="str">
        <f>IF('Data Entry'!D12=0,"",'Data Entry'!D12)</f>
        <v/>
      </c>
      <c r="F28" s="380" t="str">
        <f>IF('Data Entry'!E12=0,"",'Data Entry'!E12)</f>
        <v/>
      </c>
      <c r="G28" s="381"/>
      <c r="H28" s="174" t="str">
        <f>IF('Data Entry'!F12=0,"",'Data Entry'!F12)</f>
        <v/>
      </c>
      <c r="I28" s="380" t="str">
        <f>IF('Data Entry'!G12=0,"",'Data Entry'!G12)</f>
        <v/>
      </c>
      <c r="J28" s="381"/>
      <c r="K28" s="174" t="str">
        <f>IF('Data Entry'!H12=0,"",'Data Entry'!H12)</f>
        <v/>
      </c>
      <c r="L28" s="292" t="str">
        <f>IF('Data Entry'!I12=0,"",'Data Entry'!I12)</f>
        <v/>
      </c>
      <c r="M28" s="173" t="str">
        <f>IF('Data Entry'!J12=0,"",'Data Entry'!J12)</f>
        <v/>
      </c>
      <c r="N28" s="174" t="str">
        <f>IF('Data Entry'!K12=0,"",'Data Entry'!K12)</f>
        <v/>
      </c>
      <c r="O28" s="174" t="str">
        <f>IF('Data Entry'!L12=0,"",'Data Entry'!L12)</f>
        <v/>
      </c>
      <c r="P28" s="174" t="str">
        <f>IF('Data Entry'!M12=0,"",'Data Entry'!M12)</f>
        <v/>
      </c>
      <c r="Q28" s="174" t="str">
        <f>IF('Data Entry'!N12=0,"",'Data Entry'!N12)</f>
        <v/>
      </c>
      <c r="R28" s="174" t="str">
        <f>IF('Data Entry'!O12=0,"",'Data Entry'!O12)</f>
        <v/>
      </c>
      <c r="S28" s="175" t="str">
        <f>IF('Data Entry'!P12=0,"",'Data Entry'!P12)</f>
        <v/>
      </c>
    </row>
    <row r="29" spans="2:42" ht="20.85" customHeight="1" x14ac:dyDescent="0.2">
      <c r="B29" s="372" t="s">
        <v>1</v>
      </c>
      <c r="C29" s="373"/>
      <c r="D29" s="176" t="str">
        <f>IF('Data Entry'!C13=0,"",'Data Entry'!C13)</f>
        <v/>
      </c>
      <c r="E29" s="177" t="str">
        <f>IF('Data Entry'!D13=0,"",'Data Entry'!D13)</f>
        <v/>
      </c>
      <c r="F29" s="364" t="str">
        <f>IF('Data Entry'!E13=0,"",'Data Entry'!E13)</f>
        <v/>
      </c>
      <c r="G29" s="365"/>
      <c r="H29" s="177" t="str">
        <f>IF('Data Entry'!F13=0,"",'Data Entry'!F13)</f>
        <v/>
      </c>
      <c r="I29" s="364" t="str">
        <f>IF('Data Entry'!G13=0,"",'Data Entry'!G13)</f>
        <v/>
      </c>
      <c r="J29" s="365"/>
      <c r="K29" s="177" t="str">
        <f>IF('Data Entry'!H13=0,"",'Data Entry'!H13)</f>
        <v/>
      </c>
      <c r="L29" s="293" t="str">
        <f>IF('Data Entry'!I13=0,"",'Data Entry'!I13)</f>
        <v/>
      </c>
      <c r="M29" s="176" t="str">
        <f>IF('Data Entry'!J13=0,"",'Data Entry'!J13)</f>
        <v/>
      </c>
      <c r="N29" s="177" t="str">
        <f>IF('Data Entry'!K13=0,"",'Data Entry'!K13)</f>
        <v/>
      </c>
      <c r="O29" s="177" t="str">
        <f>IF('Data Entry'!L13=0,"",'Data Entry'!L13)</f>
        <v/>
      </c>
      <c r="P29" s="177" t="str">
        <f>IF('Data Entry'!M13=0,"",'Data Entry'!M13)</f>
        <v/>
      </c>
      <c r="Q29" s="177" t="str">
        <f>IF('Data Entry'!N13=0,"",'Data Entry'!N13)</f>
        <v/>
      </c>
      <c r="R29" s="177" t="str">
        <f>IF('Data Entry'!O13=0,"",'Data Entry'!O13)</f>
        <v/>
      </c>
      <c r="S29" s="178" t="str">
        <f>IF('Data Entry'!P13=0,"",'Data Entry'!P13)</f>
        <v/>
      </c>
    </row>
    <row r="30" spans="2:42" ht="20.85" customHeight="1" x14ac:dyDescent="0.2">
      <c r="B30" s="372" t="s">
        <v>0</v>
      </c>
      <c r="C30" s="373"/>
      <c r="D30" s="176" t="str">
        <f>IF('Data Entry'!C14=0,"",'Data Entry'!C14)</f>
        <v/>
      </c>
      <c r="E30" s="177" t="str">
        <f>IF('Data Entry'!D14=0,"",'Data Entry'!D14)</f>
        <v/>
      </c>
      <c r="F30" s="364" t="str">
        <f>IF('Data Entry'!E14=0,"",'Data Entry'!E14)</f>
        <v/>
      </c>
      <c r="G30" s="365"/>
      <c r="H30" s="177" t="str">
        <f>IF('Data Entry'!F14=0,"",'Data Entry'!F14)</f>
        <v/>
      </c>
      <c r="I30" s="364" t="str">
        <f>IF('Data Entry'!G14=0,"",'Data Entry'!G14)</f>
        <v/>
      </c>
      <c r="J30" s="365"/>
      <c r="K30" s="177" t="str">
        <f>IF('Data Entry'!H14=0,"",'Data Entry'!H14)</f>
        <v/>
      </c>
      <c r="L30" s="293" t="str">
        <f>IF('Data Entry'!I14=0,"",'Data Entry'!I14)</f>
        <v/>
      </c>
      <c r="M30" s="176" t="str">
        <f>IF('Data Entry'!J14=0,"",'Data Entry'!J14)</f>
        <v/>
      </c>
      <c r="N30" s="177" t="str">
        <f>IF('Data Entry'!K14=0,"",'Data Entry'!K14)</f>
        <v/>
      </c>
      <c r="O30" s="177" t="str">
        <f>IF('Data Entry'!L14=0,"",'Data Entry'!L14)</f>
        <v/>
      </c>
      <c r="P30" s="177" t="str">
        <f>IF('Data Entry'!M14=0,"",'Data Entry'!M14)</f>
        <v/>
      </c>
      <c r="Q30" s="177" t="str">
        <f>IF('Data Entry'!N14=0,"",'Data Entry'!N14)</f>
        <v/>
      </c>
      <c r="R30" s="177" t="str">
        <f>IF('Data Entry'!O14=0,"",'Data Entry'!O14)</f>
        <v/>
      </c>
      <c r="S30" s="178" t="str">
        <f>IF('Data Entry'!P14=0,"",'Data Entry'!P14)</f>
        <v/>
      </c>
    </row>
    <row r="31" spans="2:42" ht="20.85" customHeight="1" x14ac:dyDescent="0.2">
      <c r="B31" s="372" t="s">
        <v>1</v>
      </c>
      <c r="C31" s="373"/>
      <c r="D31" s="176" t="str">
        <f>IF('Data Entry'!C15=0,"",'Data Entry'!C15)</f>
        <v/>
      </c>
      <c r="E31" s="177" t="str">
        <f>IF('Data Entry'!D15=0,"",'Data Entry'!D15)</f>
        <v/>
      </c>
      <c r="F31" s="364" t="str">
        <f>IF('Data Entry'!E15=0,"",'Data Entry'!E15)</f>
        <v/>
      </c>
      <c r="G31" s="365"/>
      <c r="H31" s="177" t="str">
        <f>IF('Data Entry'!F15=0,"",'Data Entry'!F15)</f>
        <v/>
      </c>
      <c r="I31" s="364" t="str">
        <f>IF('Data Entry'!G15=0,"",'Data Entry'!G15)</f>
        <v/>
      </c>
      <c r="J31" s="365"/>
      <c r="K31" s="177" t="str">
        <f>IF('Data Entry'!H15=0,"",'Data Entry'!H15)</f>
        <v/>
      </c>
      <c r="L31" s="293" t="str">
        <f>IF('Data Entry'!I15=0,"",'Data Entry'!I15)</f>
        <v/>
      </c>
      <c r="M31" s="176" t="str">
        <f>IF('Data Entry'!J15=0,"",'Data Entry'!J15)</f>
        <v/>
      </c>
      <c r="N31" s="177" t="str">
        <f>IF('Data Entry'!K15=0,"",'Data Entry'!K15)</f>
        <v/>
      </c>
      <c r="O31" s="177" t="str">
        <f>IF('Data Entry'!L15=0,"",'Data Entry'!L15)</f>
        <v/>
      </c>
      <c r="P31" s="177" t="str">
        <f>IF('Data Entry'!M15=0,"",'Data Entry'!M15)</f>
        <v/>
      </c>
      <c r="Q31" s="177" t="str">
        <f>IF('Data Entry'!N15=0,"",'Data Entry'!N15)</f>
        <v/>
      </c>
      <c r="R31" s="177" t="str">
        <f>IF('Data Entry'!O15=0,"",'Data Entry'!O15)</f>
        <v/>
      </c>
      <c r="S31" s="178" t="str">
        <f>IF('Data Entry'!P15=0,"",'Data Entry'!P15)</f>
        <v/>
      </c>
    </row>
    <row r="32" spans="2:42" ht="20.85" customHeight="1" x14ac:dyDescent="0.2">
      <c r="B32" s="372" t="s">
        <v>0</v>
      </c>
      <c r="C32" s="373"/>
      <c r="D32" s="176" t="str">
        <f>IF('Data Entry'!C16=0,"",'Data Entry'!C16)</f>
        <v/>
      </c>
      <c r="E32" s="177" t="str">
        <f>IF('Data Entry'!D16=0,"",'Data Entry'!D16)</f>
        <v/>
      </c>
      <c r="F32" s="364" t="str">
        <f>IF('Data Entry'!E16=0,"",'Data Entry'!E16)</f>
        <v/>
      </c>
      <c r="G32" s="365"/>
      <c r="H32" s="177" t="str">
        <f>IF('Data Entry'!F16=0,"",'Data Entry'!F16)</f>
        <v/>
      </c>
      <c r="I32" s="364" t="str">
        <f>IF('Data Entry'!G16=0,"",'Data Entry'!G16)</f>
        <v/>
      </c>
      <c r="J32" s="365"/>
      <c r="K32" s="177" t="str">
        <f>IF('Data Entry'!H16=0,"",'Data Entry'!H16)</f>
        <v/>
      </c>
      <c r="L32" s="293" t="str">
        <f>IF('Data Entry'!I16=0,"",'Data Entry'!I16)</f>
        <v/>
      </c>
      <c r="M32" s="176" t="str">
        <f>IF('Data Entry'!J16=0,"",'Data Entry'!J16)</f>
        <v/>
      </c>
      <c r="N32" s="177" t="str">
        <f>IF('Data Entry'!K16=0,"",'Data Entry'!K16)</f>
        <v/>
      </c>
      <c r="O32" s="177" t="str">
        <f>IF('Data Entry'!L16=0,"",'Data Entry'!L16)</f>
        <v/>
      </c>
      <c r="P32" s="177" t="str">
        <f>IF('Data Entry'!M16=0,"",'Data Entry'!M16)</f>
        <v/>
      </c>
      <c r="Q32" s="177" t="str">
        <f>IF('Data Entry'!N16=0,"",'Data Entry'!N16)</f>
        <v/>
      </c>
      <c r="R32" s="177" t="str">
        <f>IF('Data Entry'!O16=0,"",'Data Entry'!O16)</f>
        <v/>
      </c>
      <c r="S32" s="178" t="str">
        <f>IF('Data Entry'!P16=0,"",'Data Entry'!P16)</f>
        <v/>
      </c>
    </row>
    <row r="33" spans="2:19" ht="20.85" customHeight="1" x14ac:dyDescent="0.2">
      <c r="B33" s="372" t="s">
        <v>1</v>
      </c>
      <c r="C33" s="373"/>
      <c r="D33" s="176" t="str">
        <f>IF('Data Entry'!C17=0,"",'Data Entry'!C17)</f>
        <v/>
      </c>
      <c r="E33" s="177" t="str">
        <f>IF('Data Entry'!D17=0,"",'Data Entry'!D17)</f>
        <v/>
      </c>
      <c r="F33" s="364" t="str">
        <f>IF('Data Entry'!E17=0,"",'Data Entry'!E17)</f>
        <v/>
      </c>
      <c r="G33" s="365"/>
      <c r="H33" s="177" t="str">
        <f>IF('Data Entry'!F17=0,"",'Data Entry'!F17)</f>
        <v/>
      </c>
      <c r="I33" s="364" t="str">
        <f>IF('Data Entry'!G17=0,"",'Data Entry'!G17)</f>
        <v/>
      </c>
      <c r="J33" s="365"/>
      <c r="K33" s="177" t="str">
        <f>IF('Data Entry'!H17=0,"",'Data Entry'!H17)</f>
        <v/>
      </c>
      <c r="L33" s="293" t="str">
        <f>IF('Data Entry'!I17=0,"",'Data Entry'!I17)</f>
        <v/>
      </c>
      <c r="M33" s="176" t="str">
        <f>IF('Data Entry'!J17=0,"",'Data Entry'!J17)</f>
        <v/>
      </c>
      <c r="N33" s="177" t="str">
        <f>IF('Data Entry'!K17=0,"",'Data Entry'!K17)</f>
        <v/>
      </c>
      <c r="O33" s="177" t="str">
        <f>IF('Data Entry'!L17=0,"",'Data Entry'!L17)</f>
        <v/>
      </c>
      <c r="P33" s="177" t="str">
        <f>IF('Data Entry'!M17=0,"",'Data Entry'!M17)</f>
        <v/>
      </c>
      <c r="Q33" s="177" t="str">
        <f>IF('Data Entry'!N17=0,"",'Data Entry'!N17)</f>
        <v/>
      </c>
      <c r="R33" s="177" t="str">
        <f>IF('Data Entry'!O17=0,"",'Data Entry'!O17)</f>
        <v/>
      </c>
      <c r="S33" s="178" t="str">
        <f>IF('Data Entry'!P17=0,"",'Data Entry'!P17)</f>
        <v/>
      </c>
    </row>
    <row r="34" spans="2:19" ht="20.85" customHeight="1" x14ac:dyDescent="0.2">
      <c r="B34" s="372" t="s">
        <v>0</v>
      </c>
      <c r="C34" s="373"/>
      <c r="D34" s="176" t="str">
        <f>IF('Data Entry'!C18=0,"",'Data Entry'!C18)</f>
        <v/>
      </c>
      <c r="E34" s="177" t="str">
        <f>IF('Data Entry'!D18=0,"",'Data Entry'!D18)</f>
        <v/>
      </c>
      <c r="F34" s="364" t="str">
        <f>IF('Data Entry'!E18=0,"",'Data Entry'!E18)</f>
        <v/>
      </c>
      <c r="G34" s="365"/>
      <c r="H34" s="177" t="str">
        <f>IF('Data Entry'!F18=0,"",'Data Entry'!F18)</f>
        <v/>
      </c>
      <c r="I34" s="364" t="str">
        <f>IF('Data Entry'!G18=0,"",'Data Entry'!G18)</f>
        <v/>
      </c>
      <c r="J34" s="365"/>
      <c r="K34" s="177" t="str">
        <f>IF('Data Entry'!H18=0,"",'Data Entry'!H18)</f>
        <v/>
      </c>
      <c r="L34" s="293" t="str">
        <f>IF('Data Entry'!I18=0,"",'Data Entry'!I18)</f>
        <v/>
      </c>
      <c r="M34" s="176" t="str">
        <f>IF('Data Entry'!J18=0,"",'Data Entry'!J18)</f>
        <v/>
      </c>
      <c r="N34" s="177" t="str">
        <f>IF('Data Entry'!K18=0,"",'Data Entry'!K18)</f>
        <v/>
      </c>
      <c r="O34" s="177" t="str">
        <f>IF('Data Entry'!L18=0,"",'Data Entry'!L18)</f>
        <v/>
      </c>
      <c r="P34" s="177" t="str">
        <f>IF('Data Entry'!M18=0,"",'Data Entry'!M18)</f>
        <v/>
      </c>
      <c r="Q34" s="177" t="str">
        <f>IF('Data Entry'!N18=0,"",'Data Entry'!N18)</f>
        <v/>
      </c>
      <c r="R34" s="177" t="str">
        <f>IF('Data Entry'!O18=0,"",'Data Entry'!O18)</f>
        <v/>
      </c>
      <c r="S34" s="178" t="str">
        <f>IF('Data Entry'!P18=0,"",'Data Entry'!P18)</f>
        <v/>
      </c>
    </row>
    <row r="35" spans="2:19" ht="20.85" customHeight="1" x14ac:dyDescent="0.2">
      <c r="B35" s="386" t="s">
        <v>1</v>
      </c>
      <c r="C35" s="387"/>
      <c r="D35" s="179" t="str">
        <f>IF('Data Entry'!C19=0,"",'Data Entry'!C19)</f>
        <v/>
      </c>
      <c r="E35" s="180" t="str">
        <f>IF('Data Entry'!D19=0,"",'Data Entry'!D19)</f>
        <v/>
      </c>
      <c r="F35" s="374" t="str">
        <f>IF('Data Entry'!E19=0,"",'Data Entry'!E19)</f>
        <v/>
      </c>
      <c r="G35" s="375"/>
      <c r="H35" s="180" t="str">
        <f>IF('Data Entry'!F19=0,"",'Data Entry'!F19)</f>
        <v/>
      </c>
      <c r="I35" s="374" t="str">
        <f>IF('Data Entry'!G19=0,"",'Data Entry'!G19)</f>
        <v/>
      </c>
      <c r="J35" s="375"/>
      <c r="K35" s="180" t="str">
        <f>IF('Data Entry'!H19=0,"",'Data Entry'!H19)</f>
        <v/>
      </c>
      <c r="L35" s="294" t="str">
        <f>IF('Data Entry'!I19=0,"",'Data Entry'!I19)</f>
        <v/>
      </c>
      <c r="M35" s="179" t="str">
        <f>IF('Data Entry'!J19=0,"",'Data Entry'!J19)</f>
        <v/>
      </c>
      <c r="N35" s="180" t="str">
        <f>IF('Data Entry'!K19=0,"",'Data Entry'!K19)</f>
        <v/>
      </c>
      <c r="O35" s="180" t="str">
        <f>IF('Data Entry'!L19=0,"",'Data Entry'!L19)</f>
        <v/>
      </c>
      <c r="P35" s="180" t="str">
        <f>IF('Data Entry'!M19=0,"",'Data Entry'!M19)</f>
        <v/>
      </c>
      <c r="Q35" s="180" t="str">
        <f>IF('Data Entry'!N19=0,"",'Data Entry'!N19)</f>
        <v/>
      </c>
      <c r="R35" s="180" t="str">
        <f>IF('Data Entry'!O19=0,"",'Data Entry'!O19)</f>
        <v/>
      </c>
      <c r="S35" s="181" t="str">
        <f>IF('Data Entry'!P19=0,"",'Data Entry'!P19)</f>
        <v/>
      </c>
    </row>
    <row r="36" spans="2:19" ht="20.85" customHeight="1" x14ac:dyDescent="0.2">
      <c r="B36" s="384" t="s">
        <v>2</v>
      </c>
      <c r="C36" s="385"/>
      <c r="D36" s="182" t="str">
        <f>IF('Data Entry'!C20=0,"",'Data Entry'!C20)</f>
        <v/>
      </c>
      <c r="E36" s="183" t="str">
        <f>IF('Data Entry'!D20=0,"",'Data Entry'!D20)</f>
        <v/>
      </c>
      <c r="F36" s="362" t="str">
        <f>IF('Data Entry'!E20=0,"",'Data Entry'!E20)</f>
        <v/>
      </c>
      <c r="G36" s="363"/>
      <c r="H36" s="183" t="str">
        <f>IF('Data Entry'!F20=0,"",'Data Entry'!F20)</f>
        <v/>
      </c>
      <c r="I36" s="362" t="str">
        <f>IF('Data Entry'!G20=0,"",'Data Entry'!G20)</f>
        <v/>
      </c>
      <c r="J36" s="363"/>
      <c r="K36" s="183" t="str">
        <f>IF('Data Entry'!H20=0,"",'Data Entry'!H20)</f>
        <v/>
      </c>
      <c r="L36" s="296" t="str">
        <f>IF('Data Entry'!I20=0,"",'Data Entry'!I20)</f>
        <v/>
      </c>
      <c r="M36" s="182" t="str">
        <f>IF('Data Entry'!J20=0,"",'Data Entry'!J20)</f>
        <v/>
      </c>
      <c r="N36" s="295" t="str">
        <f>IF('Data Entry'!K20=0,"",'Data Entry'!K20)</f>
        <v/>
      </c>
      <c r="O36" s="183" t="str">
        <f>IF('Data Entry'!L20=0,"",'Data Entry'!L20)</f>
        <v/>
      </c>
      <c r="P36" s="183" t="str">
        <f>IF('Data Entry'!M20=0,"",'Data Entry'!M20)</f>
        <v/>
      </c>
      <c r="Q36" s="183" t="str">
        <f>IF('Data Entry'!N20=0,"",'Data Entry'!N20)</f>
        <v/>
      </c>
      <c r="R36" s="296" t="str">
        <f>IF('Data Entry'!O20=0,"",'Data Entry'!O20)</f>
        <v/>
      </c>
      <c r="S36" s="184" t="str">
        <f>IF('Data Entry'!P20=0,"",'Data Entry'!P20)</f>
        <v/>
      </c>
    </row>
    <row r="37" spans="2:19" ht="20.85" customHeight="1" x14ac:dyDescent="0.2">
      <c r="B37" s="382">
        <f>'Data Entry'!B21</f>
        <v>0</v>
      </c>
      <c r="C37" s="383"/>
      <c r="D37" s="46"/>
      <c r="E37" s="46"/>
      <c r="F37" s="46"/>
      <c r="G37" s="70"/>
      <c r="H37" s="66"/>
      <c r="I37" s="66"/>
      <c r="J37" s="66"/>
      <c r="K37" s="67" t="s">
        <v>19</v>
      </c>
      <c r="L37" s="68" t="str">
        <f>IF(SUM(D36:L36)=0,"",SUM(D36:L36))</f>
        <v/>
      </c>
      <c r="M37" s="45"/>
      <c r="N37" s="46"/>
      <c r="O37" s="70"/>
      <c r="P37" s="66"/>
      <c r="Q37" s="66"/>
      <c r="R37" s="67" t="s">
        <v>20</v>
      </c>
      <c r="S37" s="69" t="str">
        <f>IF(SUM(M36:S36)=0,"",SUM(M36:S36))</f>
        <v/>
      </c>
    </row>
    <row r="38" spans="2:19" ht="11.25" customHeight="1" x14ac:dyDescent="0.2">
      <c r="L38" s="212"/>
    </row>
    <row r="39" spans="2:19" ht="11.25" customHeight="1" x14ac:dyDescent="0.2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5"/>
    </row>
    <row r="40" spans="2:19" ht="11.25" customHeight="1" x14ac:dyDescent="0.2">
      <c r="B40" s="76"/>
      <c r="C40" s="77" t="s">
        <v>73</v>
      </c>
      <c r="D40" s="77"/>
      <c r="E40" s="77"/>
      <c r="F40" s="77"/>
      <c r="G40" s="77"/>
      <c r="H40" s="77"/>
      <c r="I40" s="77"/>
      <c r="J40" s="77"/>
      <c r="K40" s="77"/>
      <c r="L40" s="83"/>
      <c r="M40" s="77"/>
      <c r="N40" s="77"/>
      <c r="O40" s="77"/>
      <c r="P40" s="77"/>
      <c r="Q40" s="77"/>
      <c r="R40" s="77"/>
      <c r="S40" s="78"/>
    </row>
    <row r="41" spans="2:19" ht="11.25" customHeight="1" x14ac:dyDescent="0.2"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</row>
    <row r="42" spans="2:19" ht="11.25" customHeight="1" x14ac:dyDescent="0.2">
      <c r="B42" s="76"/>
      <c r="C42" s="84" t="s">
        <v>177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8"/>
    </row>
    <row r="43" spans="2:19" ht="11.25" customHeight="1" x14ac:dyDescent="0.2">
      <c r="B43" s="76"/>
      <c r="C43" s="84" t="s">
        <v>178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8"/>
    </row>
    <row r="44" spans="2:19" x14ac:dyDescent="0.2"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8"/>
    </row>
    <row r="45" spans="2:19" x14ac:dyDescent="0.2">
      <c r="B45" s="76"/>
      <c r="C45" s="79" t="s">
        <v>180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8"/>
    </row>
    <row r="46" spans="2:19" x14ac:dyDescent="0.2">
      <c r="B46" s="76"/>
      <c r="C46" s="79" t="s">
        <v>179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8"/>
    </row>
    <row r="47" spans="2:19" x14ac:dyDescent="0.2">
      <c r="B47" s="76"/>
      <c r="C47" s="79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8"/>
    </row>
    <row r="48" spans="2:19" x14ac:dyDescent="0.2">
      <c r="B48" s="76"/>
      <c r="C48" s="77" t="s">
        <v>95</v>
      </c>
      <c r="D48" s="77"/>
      <c r="E48" s="77"/>
      <c r="F48" s="72"/>
      <c r="G48" s="72"/>
      <c r="H48" s="72"/>
      <c r="I48" s="72"/>
      <c r="J48" s="72"/>
      <c r="K48" s="72"/>
      <c r="L48" s="72"/>
      <c r="M48" s="72"/>
      <c r="N48" s="77"/>
      <c r="O48" s="80" t="s">
        <v>75</v>
      </c>
      <c r="P48" s="72"/>
      <c r="Q48" s="72"/>
      <c r="R48" s="72"/>
      <c r="S48" s="78"/>
    </row>
    <row r="49" spans="2:19" x14ac:dyDescent="0.2"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8"/>
    </row>
    <row r="50" spans="2:19" x14ac:dyDescent="0.2">
      <c r="B50" s="76"/>
      <c r="C50" s="77" t="s">
        <v>74</v>
      </c>
      <c r="D50" s="77"/>
      <c r="E50" s="77"/>
      <c r="F50" s="72"/>
      <c r="G50" s="72"/>
      <c r="H50" s="72"/>
      <c r="I50" s="72"/>
      <c r="J50" s="72"/>
      <c r="K50" s="72"/>
      <c r="L50" s="72"/>
      <c r="M50" s="72"/>
      <c r="N50" s="77"/>
      <c r="O50" s="80" t="s">
        <v>75</v>
      </c>
      <c r="P50" s="72"/>
      <c r="Q50" s="72"/>
      <c r="R50" s="72"/>
      <c r="S50" s="78"/>
    </row>
    <row r="51" spans="2:19" x14ac:dyDescent="0.2">
      <c r="B51" s="81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82"/>
    </row>
    <row r="52" spans="2:19" ht="10.5" customHeight="1" x14ac:dyDescent="0.2"/>
  </sheetData>
  <sheetProtection selectLockedCells="1"/>
  <mergeCells count="40">
    <mergeCell ref="I26:J26"/>
    <mergeCell ref="I27:J27"/>
    <mergeCell ref="I28:J28"/>
    <mergeCell ref="B28:C28"/>
    <mergeCell ref="B34:C34"/>
    <mergeCell ref="B33:C33"/>
    <mergeCell ref="B32:C32"/>
    <mergeCell ref="B31:C31"/>
    <mergeCell ref="F32:G32"/>
    <mergeCell ref="I33:J33"/>
    <mergeCell ref="F33:G33"/>
    <mergeCell ref="F34:G34"/>
    <mergeCell ref="F31:G31"/>
    <mergeCell ref="B37:C37"/>
    <mergeCell ref="F35:G35"/>
    <mergeCell ref="F36:G36"/>
    <mergeCell ref="B36:C36"/>
    <mergeCell ref="B35:C35"/>
    <mergeCell ref="I36:J36"/>
    <mergeCell ref="I34:J34"/>
    <mergeCell ref="F30:G30"/>
    <mergeCell ref="B25:C25"/>
    <mergeCell ref="B26:C27"/>
    <mergeCell ref="B30:C30"/>
    <mergeCell ref="I35:J35"/>
    <mergeCell ref="I29:J29"/>
    <mergeCell ref="I30:J30"/>
    <mergeCell ref="I31:J31"/>
    <mergeCell ref="I32:J32"/>
    <mergeCell ref="B29:C29"/>
    <mergeCell ref="F27:G27"/>
    <mergeCell ref="F26:G26"/>
    <mergeCell ref="F28:G28"/>
    <mergeCell ref="F29:G29"/>
    <mergeCell ref="P1:S1"/>
    <mergeCell ref="P2:S2"/>
    <mergeCell ref="P3:S3"/>
    <mergeCell ref="N3:O3"/>
    <mergeCell ref="B6:F6"/>
    <mergeCell ref="J3:K3"/>
  </mergeCells>
  <phoneticPr fontId="0" type="noConversion"/>
  <printOptions horizontalCentered="1" verticalCentered="1"/>
  <pageMargins left="0.25" right="0.25" top="0.75" bottom="0.5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4" r:id="rId4" name="LeaveNo">
          <controlPr defaultSize="0" autoLine="0" r:id="rId5">
            <anchor moveWithCells="1" sizeWithCells="1">
              <from>
                <xdr:col>10</xdr:col>
                <xdr:colOff>276225</xdr:colOff>
                <xdr:row>39</xdr:row>
                <xdr:rowOff>0</xdr:rowOff>
              </from>
              <to>
                <xdr:col>11</xdr:col>
                <xdr:colOff>209550</xdr:colOff>
                <xdr:row>40</xdr:row>
                <xdr:rowOff>47625</xdr:rowOff>
              </to>
            </anchor>
          </controlPr>
        </control>
      </mc:Choice>
      <mc:Fallback>
        <control shapeId="2054" r:id="rId4" name="LeaveNo"/>
      </mc:Fallback>
    </mc:AlternateContent>
    <mc:AlternateContent xmlns:mc="http://schemas.openxmlformats.org/markup-compatibility/2006">
      <mc:Choice Requires="x14">
        <control shapeId="2053" r:id="rId6" name="LeaveYes">
          <controlPr defaultSize="0" autoLine="0" r:id="rId7">
            <anchor moveWithCells="1" sizeWithCells="1">
              <from>
                <xdr:col>9</xdr:col>
                <xdr:colOff>9525</xdr:colOff>
                <xdr:row>39</xdr:row>
                <xdr:rowOff>0</xdr:rowOff>
              </from>
              <to>
                <xdr:col>10</xdr:col>
                <xdr:colOff>219075</xdr:colOff>
                <xdr:row>40</xdr:row>
                <xdr:rowOff>47625</xdr:rowOff>
              </to>
            </anchor>
          </controlPr>
        </control>
      </mc:Choice>
      <mc:Fallback>
        <control shapeId="2053" r:id="rId6" name="LeaveYes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54"/>
  <sheetViews>
    <sheetView showGridLines="0" topLeftCell="A28" zoomScaleNormal="100" workbookViewId="0"/>
  </sheetViews>
  <sheetFormatPr defaultColWidth="9.140625" defaultRowHeight="12.75" x14ac:dyDescent="0.2"/>
  <cols>
    <col min="1" max="1" width="1.7109375" style="40" customWidth="1"/>
    <col min="2" max="2" width="7.42578125" style="40" customWidth="1"/>
    <col min="3" max="18" width="5.7109375" style="40" customWidth="1"/>
    <col min="19" max="25" width="9.140625" style="40"/>
    <col min="26" max="39" width="5.7109375" style="41" customWidth="1"/>
    <col min="40" max="16384" width="9.140625" style="41"/>
  </cols>
  <sheetData>
    <row r="1" spans="1:27" ht="15.75" x14ac:dyDescent="0.25">
      <c r="I1" s="71" t="s">
        <v>10</v>
      </c>
    </row>
    <row r="2" spans="1:27" ht="15.75" x14ac:dyDescent="0.25">
      <c r="I2" s="71" t="s">
        <v>110</v>
      </c>
      <c r="P2" s="144" t="s">
        <v>118</v>
      </c>
      <c r="Q2" s="390">
        <f ca="1">NOW()</f>
        <v>44547.473040509256</v>
      </c>
      <c r="R2" s="390"/>
    </row>
    <row r="3" spans="1:27" ht="6" customHeight="1" x14ac:dyDescent="0.25">
      <c r="I3" s="105"/>
    </row>
    <row r="4" spans="1:27" ht="10.5" customHeight="1" x14ac:dyDescent="0.2">
      <c r="A4" s="118"/>
    </row>
    <row r="5" spans="1:27" x14ac:dyDescent="0.2">
      <c r="B5" s="119">
        <f>'Data Entry'!B5:E5</f>
        <v>0</v>
      </c>
      <c r="F5" s="62" t="s">
        <v>111</v>
      </c>
      <c r="G5" s="147">
        <f>'Data Entry'!G5:H5</f>
        <v>0</v>
      </c>
      <c r="J5" s="62" t="s">
        <v>112</v>
      </c>
      <c r="K5" s="147">
        <f>'Data Entry'!J5</f>
        <v>0</v>
      </c>
      <c r="M5" s="62" t="s">
        <v>113</v>
      </c>
      <c r="N5" s="65">
        <f>'Data Entry'!L5</f>
        <v>0</v>
      </c>
      <c r="Q5" s="62" t="s">
        <v>151</v>
      </c>
      <c r="R5" s="147">
        <f>'Data Entry'!O5</f>
        <v>0</v>
      </c>
    </row>
    <row r="6" spans="1:27" ht="17.25" customHeight="1" x14ac:dyDescent="0.2">
      <c r="B6" s="119" t="s">
        <v>150</v>
      </c>
      <c r="E6" s="103">
        <f>'Data Entry'!E7:F7</f>
        <v>0</v>
      </c>
      <c r="F6" s="120"/>
      <c r="G6" s="119"/>
      <c r="J6" s="121"/>
      <c r="K6" s="119"/>
      <c r="M6" s="121"/>
      <c r="N6" s="119"/>
      <c r="P6" s="120"/>
      <c r="Q6" s="119"/>
    </row>
    <row r="7" spans="1:27" x14ac:dyDescent="0.2">
      <c r="B7" s="125"/>
      <c r="C7" s="74"/>
      <c r="D7" s="74"/>
      <c r="E7" s="74"/>
      <c r="F7" s="126"/>
      <c r="G7" s="127"/>
      <c r="H7" s="74"/>
      <c r="I7" s="74"/>
      <c r="J7" s="128"/>
      <c r="K7" s="127"/>
      <c r="L7" s="74"/>
      <c r="M7" s="128"/>
      <c r="N7" s="127"/>
      <c r="O7" s="74"/>
      <c r="P7" s="126"/>
      <c r="Q7" s="127"/>
      <c r="R7" s="75"/>
      <c r="AA7" s="41" t="s">
        <v>122</v>
      </c>
    </row>
    <row r="8" spans="1:27" x14ac:dyDescent="0.2">
      <c r="B8" s="129"/>
      <c r="C8" s="77"/>
      <c r="D8" s="77"/>
      <c r="E8" s="77"/>
      <c r="F8" s="83"/>
      <c r="G8" s="130"/>
      <c r="H8" s="77"/>
      <c r="I8" s="77"/>
      <c r="J8" s="131"/>
      <c r="K8" s="130"/>
      <c r="L8" s="77"/>
      <c r="M8" s="131"/>
      <c r="N8" s="130"/>
      <c r="O8" s="77"/>
      <c r="P8" s="83"/>
      <c r="Q8" s="130"/>
      <c r="R8" s="78"/>
      <c r="AA8" s="41" t="s">
        <v>123</v>
      </c>
    </row>
    <row r="9" spans="1:27" x14ac:dyDescent="0.2">
      <c r="B9" s="129"/>
      <c r="C9" s="77"/>
      <c r="D9" s="77"/>
      <c r="E9" s="77"/>
      <c r="F9" s="83"/>
      <c r="G9" s="146" t="s">
        <v>119</v>
      </c>
      <c r="H9" s="77"/>
      <c r="I9" s="77"/>
      <c r="J9" s="131"/>
      <c r="K9" s="130"/>
      <c r="L9" s="77"/>
      <c r="M9" s="131"/>
      <c r="N9" s="130"/>
      <c r="O9" s="77"/>
      <c r="P9" s="83"/>
      <c r="Q9" s="130"/>
      <c r="R9" s="78"/>
    </row>
    <row r="10" spans="1:27" x14ac:dyDescent="0.2">
      <c r="B10" s="129"/>
      <c r="C10" s="77"/>
      <c r="D10" s="77"/>
      <c r="E10" s="77"/>
      <c r="F10" s="83"/>
      <c r="G10" s="130"/>
      <c r="H10" s="77"/>
      <c r="I10" s="77"/>
      <c r="J10" s="131"/>
      <c r="K10" s="130"/>
      <c r="L10" s="77"/>
      <c r="M10" s="131"/>
      <c r="N10" s="130"/>
      <c r="O10" s="77"/>
      <c r="P10" s="83"/>
      <c r="Q10" s="130"/>
      <c r="R10" s="78"/>
    </row>
    <row r="11" spans="1:27" x14ac:dyDescent="0.2">
      <c r="B11" s="129"/>
      <c r="C11" s="77"/>
      <c r="D11" s="77"/>
      <c r="E11" s="77"/>
      <c r="F11" s="83"/>
      <c r="G11" s="130"/>
      <c r="H11" s="77"/>
      <c r="I11" s="77"/>
      <c r="J11" s="131"/>
      <c r="K11" s="130"/>
      <c r="L11" s="77"/>
      <c r="M11" s="131"/>
      <c r="N11" s="130"/>
      <c r="O11" s="77"/>
      <c r="P11" s="83"/>
      <c r="Q11" s="130"/>
      <c r="R11" s="78"/>
    </row>
    <row r="12" spans="1:27" x14ac:dyDescent="0.2">
      <c r="B12" s="129"/>
      <c r="C12" s="77"/>
      <c r="D12" s="77"/>
      <c r="E12" s="77"/>
      <c r="F12" s="83"/>
      <c r="G12" s="130"/>
      <c r="H12" s="77"/>
      <c r="I12" s="77"/>
      <c r="J12" s="131"/>
      <c r="K12" s="130"/>
      <c r="L12" s="77"/>
      <c r="M12" s="131"/>
      <c r="N12" s="130"/>
      <c r="O12" s="77"/>
      <c r="P12" s="83"/>
      <c r="Q12" s="130"/>
      <c r="R12" s="78"/>
    </row>
    <row r="13" spans="1:27" x14ac:dyDescent="0.2">
      <c r="B13" s="129"/>
      <c r="C13" s="77"/>
      <c r="D13" s="77"/>
      <c r="E13" s="77"/>
      <c r="F13" s="83"/>
      <c r="G13" s="130"/>
      <c r="H13" s="77"/>
      <c r="I13" s="77"/>
      <c r="J13" s="131"/>
      <c r="K13" s="130"/>
      <c r="L13" s="77"/>
      <c r="M13" s="131"/>
      <c r="N13" s="130"/>
      <c r="O13" s="77"/>
      <c r="P13" s="83"/>
      <c r="Q13" s="130"/>
      <c r="R13" s="78"/>
    </row>
    <row r="14" spans="1:27" x14ac:dyDescent="0.2">
      <c r="B14" s="129"/>
      <c r="C14" s="77"/>
      <c r="D14" s="77"/>
      <c r="E14" s="77"/>
      <c r="F14" s="83"/>
      <c r="G14" s="130"/>
      <c r="H14" s="77"/>
      <c r="I14" s="77"/>
      <c r="J14" s="131"/>
      <c r="K14" s="130"/>
      <c r="L14" s="77"/>
      <c r="M14" s="131"/>
      <c r="N14" s="130"/>
      <c r="O14" s="77"/>
      <c r="P14" s="83"/>
      <c r="Q14" s="130"/>
      <c r="R14" s="78"/>
    </row>
    <row r="15" spans="1:27" x14ac:dyDescent="0.2">
      <c r="B15" s="129"/>
      <c r="C15" s="77"/>
      <c r="D15" s="77"/>
      <c r="E15" s="77"/>
      <c r="F15" s="83"/>
      <c r="G15" s="130"/>
      <c r="H15" s="77"/>
      <c r="I15" s="77"/>
      <c r="J15" s="131"/>
      <c r="K15" s="130"/>
      <c r="L15" s="77"/>
      <c r="M15" s="131"/>
      <c r="N15" s="130"/>
      <c r="O15" s="77"/>
      <c r="P15" s="83"/>
      <c r="Q15" s="130"/>
      <c r="R15" s="89" t="str">
        <f>'Data Entry'!R30</f>
        <v>TSHelper  Rev. 01/04/2019</v>
      </c>
    </row>
    <row r="16" spans="1:27" x14ac:dyDescent="0.2">
      <c r="B16" s="132"/>
      <c r="C16" s="72"/>
      <c r="D16" s="72"/>
      <c r="E16" s="72"/>
      <c r="F16" s="133"/>
      <c r="G16" s="134"/>
      <c r="H16" s="72"/>
      <c r="I16" s="72"/>
      <c r="J16" s="135"/>
      <c r="K16" s="134"/>
      <c r="L16" s="72"/>
      <c r="M16" s="135"/>
      <c r="N16" s="134"/>
      <c r="O16" s="72"/>
      <c r="P16" s="133"/>
      <c r="Q16" s="134"/>
      <c r="R16" s="90" t="str">
        <f>'Data Entry'!R31</f>
        <v>Human Resources</v>
      </c>
    </row>
    <row r="17" spans="1:39" ht="7.5" customHeight="1" x14ac:dyDescent="0.2">
      <c r="G17" s="119"/>
      <c r="P17" s="41"/>
    </row>
    <row r="18" spans="1:39" ht="9" customHeight="1" x14ac:dyDescent="0.2">
      <c r="A18" s="118"/>
      <c r="G18" s="119"/>
      <c r="P18" s="41"/>
    </row>
    <row r="19" spans="1:39" x14ac:dyDescent="0.2">
      <c r="I19" s="142" t="s">
        <v>116</v>
      </c>
      <c r="J19" s="406">
        <f>'Data Entry'!G3</f>
        <v>0</v>
      </c>
      <c r="K19" s="406"/>
      <c r="L19" s="143" t="s">
        <v>117</v>
      </c>
      <c r="M19" s="407" t="str">
        <f>'Data Entry'!K3</f>
        <v/>
      </c>
      <c r="N19" s="407"/>
    </row>
    <row r="20" spans="1:39" ht="15" customHeight="1" x14ac:dyDescent="0.2">
      <c r="B20" s="136"/>
      <c r="C20" s="137"/>
      <c r="D20" s="412" t="s">
        <v>21</v>
      </c>
      <c r="E20" s="413"/>
      <c r="F20" s="414" t="s">
        <v>22</v>
      </c>
      <c r="G20" s="414"/>
      <c r="H20" s="414" t="s">
        <v>134</v>
      </c>
      <c r="I20" s="414"/>
      <c r="J20" s="418" t="s">
        <v>162</v>
      </c>
      <c r="K20" s="414"/>
      <c r="L20" s="417"/>
      <c r="M20" s="417"/>
      <c r="N20" s="41"/>
      <c r="O20" s="41"/>
      <c r="P20" s="73"/>
      <c r="Q20" s="106" t="s">
        <v>23</v>
      </c>
      <c r="R20" s="75"/>
    </row>
    <row r="21" spans="1:39" ht="15.75" customHeight="1" x14ac:dyDescent="0.2">
      <c r="B21" s="419" t="s">
        <v>114</v>
      </c>
      <c r="C21" s="420"/>
      <c r="D21" s="423">
        <f>'Data Entry'!C28</f>
        <v>40</v>
      </c>
      <c r="E21" s="424"/>
      <c r="F21" s="430" t="str">
        <f>IF('Data Entry'!E28=0,"",'Data Entry'!E28)</f>
        <v/>
      </c>
      <c r="G21" s="424"/>
      <c r="H21" s="430" t="str">
        <f>IF('Data Entry'!G28=0,"",'Data Entry'!G28)</f>
        <v/>
      </c>
      <c r="I21" s="424"/>
      <c r="J21" s="430"/>
      <c r="K21" s="424"/>
      <c r="L21" s="391"/>
      <c r="M21" s="392"/>
      <c r="N21" s="41"/>
      <c r="O21" s="41"/>
      <c r="P21" s="76"/>
      <c r="Q21" s="107" t="s">
        <v>24</v>
      </c>
      <c r="R21" s="78"/>
    </row>
    <row r="22" spans="1:39" ht="15.75" customHeight="1" x14ac:dyDescent="0.2">
      <c r="B22" s="421" t="s">
        <v>115</v>
      </c>
      <c r="C22" s="422"/>
      <c r="D22" s="425">
        <f>'Data Entry'!C29</f>
        <v>40</v>
      </c>
      <c r="E22" s="396"/>
      <c r="F22" s="395" t="str">
        <f>IF('Data Entry'!E29=0,"",'Data Entry'!E29)</f>
        <v/>
      </c>
      <c r="G22" s="396"/>
      <c r="H22" s="395" t="str">
        <f>IF('Data Entry'!G29=0,"",'Data Entry'!G29)</f>
        <v/>
      </c>
      <c r="I22" s="396"/>
      <c r="J22" s="395"/>
      <c r="K22" s="396"/>
      <c r="L22" s="393"/>
      <c r="M22" s="394"/>
      <c r="N22" s="41"/>
      <c r="O22" s="41"/>
      <c r="P22" s="108" t="s">
        <v>25</v>
      </c>
      <c r="Q22" s="415"/>
      <c r="R22" s="416"/>
    </row>
    <row r="23" spans="1:39" ht="13.5" x14ac:dyDescent="0.25">
      <c r="F23" s="431">
        <f>SUM(F21:G22)</f>
        <v>0</v>
      </c>
      <c r="G23" s="432"/>
      <c r="H23" s="48" t="s">
        <v>157</v>
      </c>
      <c r="Q23" s="124"/>
      <c r="R23" s="123"/>
    </row>
    <row r="24" spans="1:39" ht="7.5" customHeight="1" x14ac:dyDescent="0.2">
      <c r="A24" s="118"/>
      <c r="L24" s="103"/>
      <c r="Q24" s="124"/>
      <c r="R24" s="123"/>
    </row>
    <row r="25" spans="1:39" ht="9" customHeight="1" x14ac:dyDescent="0.2"/>
    <row r="26" spans="1:39" ht="15" customHeight="1" x14ac:dyDescent="0.2">
      <c r="B26" s="45"/>
      <c r="C26" s="426" t="s">
        <v>107</v>
      </c>
      <c r="D26" s="427"/>
      <c r="E26" s="427"/>
      <c r="F26" s="427"/>
      <c r="G26" s="427"/>
      <c r="H26" s="427"/>
      <c r="I26" s="427"/>
      <c r="J26" s="428"/>
      <c r="K26" s="426" t="s">
        <v>108</v>
      </c>
      <c r="L26" s="427"/>
      <c r="M26" s="427"/>
      <c r="N26" s="427"/>
      <c r="O26" s="427"/>
      <c r="P26" s="427"/>
      <c r="Q26" s="427"/>
      <c r="R26" s="428"/>
      <c r="S26" s="109"/>
      <c r="T26" s="109"/>
      <c r="U26" s="109"/>
      <c r="V26" s="109"/>
      <c r="W26" s="109"/>
      <c r="X26" s="109"/>
      <c r="Y26" s="109"/>
    </row>
    <row r="27" spans="1:39" ht="15" customHeight="1" x14ac:dyDescent="0.2">
      <c r="B27" s="110" t="s">
        <v>28</v>
      </c>
      <c r="C27" s="111" t="str">
        <f>'Data Entry'!C33</f>
        <v/>
      </c>
      <c r="D27" s="112" t="str">
        <f>'Data Entry'!D33</f>
        <v/>
      </c>
      <c r="E27" s="112" t="str">
        <f>'Data Entry'!E33</f>
        <v/>
      </c>
      <c r="F27" s="112" t="str">
        <f>'Data Entry'!F33</f>
        <v/>
      </c>
      <c r="G27" s="112" t="str">
        <f>'Data Entry'!G33</f>
        <v/>
      </c>
      <c r="H27" s="112" t="str">
        <f>'Data Entry'!H33</f>
        <v/>
      </c>
      <c r="I27" s="158" t="str">
        <f>'Data Entry'!I33</f>
        <v/>
      </c>
      <c r="J27" s="138" t="s">
        <v>29</v>
      </c>
      <c r="K27" s="56" t="str">
        <f>'Data Entry'!K33</f>
        <v/>
      </c>
      <c r="L27" s="51" t="str">
        <f>'Data Entry'!L33</f>
        <v/>
      </c>
      <c r="M27" s="51" t="str">
        <f>'Data Entry'!M33</f>
        <v/>
      </c>
      <c r="N27" s="51" t="str">
        <f>'Data Entry'!N33</f>
        <v/>
      </c>
      <c r="O27" s="51" t="str">
        <f>'Data Entry'!O33</f>
        <v/>
      </c>
      <c r="P27" s="51" t="str">
        <f>'Data Entry'!P33</f>
        <v/>
      </c>
      <c r="Q27" s="55" t="str">
        <f>'Data Entry'!Q33</f>
        <v/>
      </c>
      <c r="R27" s="138" t="s">
        <v>30</v>
      </c>
      <c r="S27" s="80"/>
      <c r="T27" s="80"/>
      <c r="U27" s="80"/>
      <c r="V27" s="80"/>
      <c r="W27" s="80"/>
      <c r="X27" s="80"/>
      <c r="Y27" s="80"/>
    </row>
    <row r="28" spans="1:39" ht="15" customHeight="1" x14ac:dyDescent="0.2">
      <c r="B28" s="113" t="s">
        <v>17</v>
      </c>
      <c r="C28" s="57" t="str">
        <f>'Data Entry'!C34</f>
        <v/>
      </c>
      <c r="D28" s="53" t="str">
        <f>'Data Entry'!D34</f>
        <v/>
      </c>
      <c r="E28" s="53" t="str">
        <f>'Data Entry'!E34</f>
        <v/>
      </c>
      <c r="F28" s="53" t="str">
        <f>'Data Entry'!F34</f>
        <v/>
      </c>
      <c r="G28" s="53" t="str">
        <f>'Data Entry'!G34</f>
        <v/>
      </c>
      <c r="H28" s="53" t="str">
        <f>'Data Entry'!H34</f>
        <v/>
      </c>
      <c r="I28" s="159" t="str">
        <f>'Data Entry'!I34</f>
        <v/>
      </c>
      <c r="J28" s="141" t="s">
        <v>16</v>
      </c>
      <c r="K28" s="57" t="str">
        <f>'Data Entry'!K34</f>
        <v/>
      </c>
      <c r="L28" s="53" t="str">
        <f>'Data Entry'!L34</f>
        <v/>
      </c>
      <c r="M28" s="53" t="str">
        <f>'Data Entry'!M34</f>
        <v/>
      </c>
      <c r="N28" s="53" t="str">
        <f>'Data Entry'!N34</f>
        <v/>
      </c>
      <c r="O28" s="53" t="str">
        <f>'Data Entry'!O34</f>
        <v/>
      </c>
      <c r="P28" s="53" t="str">
        <f>'Data Entry'!P34</f>
        <v/>
      </c>
      <c r="Q28" s="159" t="str">
        <f>'Data Entry'!Q34</f>
        <v/>
      </c>
      <c r="R28" s="141" t="s">
        <v>16</v>
      </c>
      <c r="S28" s="107"/>
      <c r="T28" s="107"/>
      <c r="U28" s="107"/>
      <c r="V28" s="107"/>
      <c r="W28" s="107"/>
      <c r="X28" s="107"/>
      <c r="Y28" s="107"/>
    </row>
    <row r="29" spans="1:39" ht="15.75" customHeight="1" x14ac:dyDescent="0.2">
      <c r="B29" s="114" t="str">
        <f>IF('Data Entry'!B35="","",UPPER('Data Entry'!B35))</f>
        <v/>
      </c>
      <c r="C29" s="185" t="str">
        <f>IF('Data Entry'!C35="","",'Data Entry'!C35)</f>
        <v/>
      </c>
      <c r="D29" s="186" t="str">
        <f>IF('Data Entry'!D35="","",'Data Entry'!D35)</f>
        <v/>
      </c>
      <c r="E29" s="186" t="str">
        <f>IF('Data Entry'!E35="","",'Data Entry'!E35)</f>
        <v/>
      </c>
      <c r="F29" s="186" t="str">
        <f>IF('Data Entry'!F35="","",'Data Entry'!F35)</f>
        <v/>
      </c>
      <c r="G29" s="186" t="str">
        <f>IF('Data Entry'!G35="","",'Data Entry'!G35)</f>
        <v/>
      </c>
      <c r="H29" s="186" t="str">
        <f>IF('Data Entry'!H35="","",'Data Entry'!H35)</f>
        <v/>
      </c>
      <c r="I29" s="187" t="str">
        <f>IF('Data Entry'!I35="","",'Data Entry'!I35)</f>
        <v/>
      </c>
      <c r="J29" s="188" t="str">
        <f>IF(SUM(C29:I29)=0,"",SUM(C29:I29))</f>
        <v/>
      </c>
      <c r="K29" s="189" t="str">
        <f>IF('Data Entry'!K35="","",'Data Entry'!K35)</f>
        <v/>
      </c>
      <c r="L29" s="186" t="str">
        <f>IF('Data Entry'!L35="","",'Data Entry'!L35)</f>
        <v/>
      </c>
      <c r="M29" s="186" t="str">
        <f>IF('Data Entry'!M35="","",'Data Entry'!M35)</f>
        <v/>
      </c>
      <c r="N29" s="186" t="str">
        <f>IF('Data Entry'!N35="","",'Data Entry'!N35)</f>
        <v/>
      </c>
      <c r="O29" s="186" t="str">
        <f>IF('Data Entry'!O35="","",'Data Entry'!O35)</f>
        <v/>
      </c>
      <c r="P29" s="186" t="str">
        <f>IF('Data Entry'!P35="","",'Data Entry'!P35)</f>
        <v/>
      </c>
      <c r="Q29" s="190" t="str">
        <f>IF('Data Entry'!Q35="","",'Data Entry'!Q35)</f>
        <v/>
      </c>
      <c r="R29" s="188" t="str">
        <f>IF(SUM(K29:Q29)=0,"",SUM(K29:Q29))</f>
        <v/>
      </c>
      <c r="S29" s="115"/>
      <c r="T29" s="115"/>
      <c r="U29" s="115"/>
      <c r="V29" s="115"/>
      <c r="W29" s="115"/>
      <c r="X29" s="115"/>
      <c r="Y29" s="115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ht="15.75" customHeight="1" x14ac:dyDescent="0.2">
      <c r="B30" s="116" t="str">
        <f>IF('Data Entry'!B36="","",UPPER('Data Entry'!B36))</f>
        <v/>
      </c>
      <c r="C30" s="189" t="str">
        <f>IF('Data Entry'!C36="","",'Data Entry'!C36)</f>
        <v/>
      </c>
      <c r="D30" s="191" t="str">
        <f>IF('Data Entry'!D36="","",'Data Entry'!D36)</f>
        <v/>
      </c>
      <c r="E30" s="191" t="str">
        <f>IF('Data Entry'!E36="","",'Data Entry'!E36)</f>
        <v/>
      </c>
      <c r="F30" s="191" t="str">
        <f>IF('Data Entry'!F36="","",'Data Entry'!F36)</f>
        <v/>
      </c>
      <c r="G30" s="191" t="str">
        <f>IF('Data Entry'!G36="","",'Data Entry'!G36)</f>
        <v/>
      </c>
      <c r="H30" s="191" t="str">
        <f>IF('Data Entry'!H36="","",'Data Entry'!H36)</f>
        <v/>
      </c>
      <c r="I30" s="192" t="str">
        <f>IF('Data Entry'!I36="","",'Data Entry'!I36)</f>
        <v/>
      </c>
      <c r="J30" s="193" t="str">
        <f>IF(SUM(C30:I30)=0,"",SUM(C30:I30))</f>
        <v/>
      </c>
      <c r="K30" s="189" t="str">
        <f>IF('Data Entry'!K36="","",'Data Entry'!K36)</f>
        <v/>
      </c>
      <c r="L30" s="191" t="str">
        <f>IF('Data Entry'!L36="","",'Data Entry'!L36)</f>
        <v/>
      </c>
      <c r="M30" s="191" t="str">
        <f>IF('Data Entry'!M36="","",'Data Entry'!M36)</f>
        <v/>
      </c>
      <c r="N30" s="191" t="str">
        <f>IF('Data Entry'!N36="","",'Data Entry'!N36)</f>
        <v/>
      </c>
      <c r="O30" s="191" t="str">
        <f>IF('Data Entry'!O36="","",'Data Entry'!O36)</f>
        <v/>
      </c>
      <c r="P30" s="191" t="str">
        <f>IF('Data Entry'!P36="","",'Data Entry'!P36)</f>
        <v/>
      </c>
      <c r="Q30" s="194" t="str">
        <f>IF('Data Entry'!Q36="","",'Data Entry'!Q36)</f>
        <v/>
      </c>
      <c r="R30" s="193" t="str">
        <f>IF(SUM(K30:Q30)=0,"",SUM(K30:Q30))</f>
        <v/>
      </c>
      <c r="S30" s="115"/>
      <c r="T30" s="115"/>
      <c r="U30" s="115"/>
      <c r="V30" s="115"/>
      <c r="W30" s="115"/>
      <c r="X30" s="115"/>
      <c r="Y30" s="115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ht="15.75" customHeight="1" x14ac:dyDescent="0.2">
      <c r="B31" s="116" t="str">
        <f>IF('Data Entry'!B37="","",UPPER('Data Entry'!B37))</f>
        <v/>
      </c>
      <c r="C31" s="189" t="str">
        <f>IF('Data Entry'!C37="","",'Data Entry'!C37)</f>
        <v/>
      </c>
      <c r="D31" s="191" t="str">
        <f>IF('Data Entry'!D37="","",'Data Entry'!D37)</f>
        <v/>
      </c>
      <c r="E31" s="191" t="str">
        <f>IF('Data Entry'!E37="","",'Data Entry'!E37)</f>
        <v/>
      </c>
      <c r="F31" s="191" t="str">
        <f>IF('Data Entry'!F37="","",'Data Entry'!F37)</f>
        <v/>
      </c>
      <c r="G31" s="191" t="str">
        <f>IF('Data Entry'!G37="","",'Data Entry'!G37)</f>
        <v/>
      </c>
      <c r="H31" s="191" t="str">
        <f>IF('Data Entry'!H37="","",'Data Entry'!H37)</f>
        <v/>
      </c>
      <c r="I31" s="192" t="str">
        <f>IF('Data Entry'!I37="","",'Data Entry'!I37)</f>
        <v/>
      </c>
      <c r="J31" s="193" t="str">
        <f>IF(SUM(C31:I31)=0,"",SUM(C31:I31))</f>
        <v/>
      </c>
      <c r="K31" s="189" t="str">
        <f>IF('Data Entry'!K37="","",'Data Entry'!K37)</f>
        <v/>
      </c>
      <c r="L31" s="191" t="str">
        <f>IF('Data Entry'!L37="","",'Data Entry'!L37)</f>
        <v/>
      </c>
      <c r="M31" s="191" t="str">
        <f>IF('Data Entry'!M37="","",'Data Entry'!M37)</f>
        <v/>
      </c>
      <c r="N31" s="191" t="str">
        <f>IF('Data Entry'!N37="","",'Data Entry'!N37)</f>
        <v/>
      </c>
      <c r="O31" s="191" t="str">
        <f>IF('Data Entry'!O37="","",'Data Entry'!O37)</f>
        <v/>
      </c>
      <c r="P31" s="191" t="str">
        <f>IF('Data Entry'!P37="","",'Data Entry'!P37)</f>
        <v/>
      </c>
      <c r="Q31" s="194" t="str">
        <f>IF('Data Entry'!Q37="","",'Data Entry'!Q37)</f>
        <v/>
      </c>
      <c r="R31" s="193" t="str">
        <f>IF(SUM(K31:Q31)=0,"",SUM(K31:Q31))</f>
        <v/>
      </c>
      <c r="S31" s="115"/>
      <c r="T31" s="115"/>
      <c r="U31" s="115"/>
      <c r="V31" s="115"/>
      <c r="W31" s="115"/>
      <c r="X31" s="115"/>
      <c r="Y31" s="115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ht="15.75" customHeight="1" x14ac:dyDescent="0.2">
      <c r="B32" s="116" t="str">
        <f>IF('Data Entry'!B38="","",UPPER('Data Entry'!B38))</f>
        <v/>
      </c>
      <c r="C32" s="189" t="str">
        <f>IF('Data Entry'!C38="","",'Data Entry'!C38)</f>
        <v/>
      </c>
      <c r="D32" s="191" t="str">
        <f>IF('Data Entry'!D38="","",'Data Entry'!D38)</f>
        <v/>
      </c>
      <c r="E32" s="191" t="str">
        <f>IF('Data Entry'!E38="","",'Data Entry'!E38)</f>
        <v/>
      </c>
      <c r="F32" s="191" t="str">
        <f>IF('Data Entry'!F38="","",'Data Entry'!F38)</f>
        <v/>
      </c>
      <c r="G32" s="191" t="str">
        <f>IF('Data Entry'!G38="","",'Data Entry'!G38)</f>
        <v/>
      </c>
      <c r="H32" s="191" t="str">
        <f>IF('Data Entry'!H38="","",'Data Entry'!H38)</f>
        <v/>
      </c>
      <c r="I32" s="192" t="str">
        <f>IF('Data Entry'!I38="","",'Data Entry'!I38)</f>
        <v/>
      </c>
      <c r="J32" s="193" t="str">
        <f>IF(SUM(C32:I32)=0,"",SUM(C32:I32))</f>
        <v/>
      </c>
      <c r="K32" s="189" t="str">
        <f>IF('Data Entry'!K38="","",'Data Entry'!K38)</f>
        <v/>
      </c>
      <c r="L32" s="191" t="str">
        <f>IF('Data Entry'!L38="","",'Data Entry'!L38)</f>
        <v/>
      </c>
      <c r="M32" s="191" t="str">
        <f>IF('Data Entry'!M38="","",'Data Entry'!M38)</f>
        <v/>
      </c>
      <c r="N32" s="191" t="str">
        <f>IF('Data Entry'!N38="","",'Data Entry'!N38)</f>
        <v/>
      </c>
      <c r="O32" s="191" t="str">
        <f>IF('Data Entry'!O38="","",'Data Entry'!O38)</f>
        <v/>
      </c>
      <c r="P32" s="191" t="str">
        <f>IF('Data Entry'!P38="","",'Data Entry'!P38)</f>
        <v/>
      </c>
      <c r="Q32" s="194" t="str">
        <f>IF('Data Entry'!Q38="","",'Data Entry'!Q38)</f>
        <v/>
      </c>
      <c r="R32" s="193" t="str">
        <f>IF(SUM(K32:Q32)=0,"",SUM(K32:Q32))</f>
        <v/>
      </c>
      <c r="S32" s="115"/>
      <c r="T32" s="115"/>
      <c r="U32" s="115"/>
      <c r="V32" s="115"/>
      <c r="W32" s="115"/>
      <c r="X32" s="115"/>
      <c r="Y32" s="115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ht="15.75" customHeight="1" x14ac:dyDescent="0.2">
      <c r="B33" s="117" t="str">
        <f>IF('Data Entry'!B39="","",UPPER('Data Entry'!B39))</f>
        <v/>
      </c>
      <c r="C33" s="195" t="str">
        <f>IF('Data Entry'!C39="","",'Data Entry'!C39)</f>
        <v/>
      </c>
      <c r="D33" s="196" t="str">
        <f>IF('Data Entry'!D39="","",'Data Entry'!D39)</f>
        <v/>
      </c>
      <c r="E33" s="196" t="str">
        <f>IF('Data Entry'!E39="","",'Data Entry'!E39)</f>
        <v/>
      </c>
      <c r="F33" s="196" t="str">
        <f>IF('Data Entry'!F39="","",'Data Entry'!F39)</f>
        <v/>
      </c>
      <c r="G33" s="196" t="str">
        <f>IF('Data Entry'!G39="","",'Data Entry'!G39)</f>
        <v/>
      </c>
      <c r="H33" s="196" t="str">
        <f>IF('Data Entry'!H39="","",'Data Entry'!H39)</f>
        <v/>
      </c>
      <c r="I33" s="197" t="str">
        <f>IF('Data Entry'!I39="","",'Data Entry'!I39)</f>
        <v/>
      </c>
      <c r="J33" s="198" t="str">
        <f>IF(SUM(C33:I33)=0,"",SUM(C33:I33))</f>
        <v/>
      </c>
      <c r="K33" s="195" t="str">
        <f>IF('Data Entry'!K39="","",'Data Entry'!K39)</f>
        <v/>
      </c>
      <c r="L33" s="196" t="str">
        <f>IF('Data Entry'!L39="","",'Data Entry'!L39)</f>
        <v/>
      </c>
      <c r="M33" s="196" t="str">
        <f>IF('Data Entry'!M39="","",'Data Entry'!M39)</f>
        <v/>
      </c>
      <c r="N33" s="196" t="str">
        <f>IF('Data Entry'!N39="","",'Data Entry'!N39)</f>
        <v/>
      </c>
      <c r="O33" s="196" t="str">
        <f>IF('Data Entry'!O39="","",'Data Entry'!O39)</f>
        <v/>
      </c>
      <c r="P33" s="196" t="str">
        <f>IF('Data Entry'!P39="","",'Data Entry'!P39)</f>
        <v/>
      </c>
      <c r="Q33" s="199" t="str">
        <f>IF('Data Entry'!Q39="","",'Data Entry'!Q39)</f>
        <v/>
      </c>
      <c r="R33" s="198" t="str">
        <f>IF(SUM(K33:Q33)=0,"",SUM(K33:Q33))</f>
        <v/>
      </c>
      <c r="S33" s="115"/>
      <c r="T33" s="115"/>
      <c r="U33" s="115"/>
      <c r="V33" s="115"/>
      <c r="W33" s="115"/>
      <c r="X33" s="115"/>
      <c r="Y33" s="115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ht="10.5" customHeight="1" x14ac:dyDescent="0.2">
      <c r="B34" s="104" t="s">
        <v>154</v>
      </c>
      <c r="C34" s="41"/>
    </row>
    <row r="35" spans="1:39" ht="10.5" customHeight="1" x14ac:dyDescent="0.2">
      <c r="B35" s="167" t="s">
        <v>155</v>
      </c>
      <c r="C35" s="41"/>
    </row>
    <row r="36" spans="1:39" x14ac:dyDescent="0.2">
      <c r="C36" s="40" t="s">
        <v>47</v>
      </c>
      <c r="D36" s="40" t="s">
        <v>31</v>
      </c>
      <c r="G36" s="40" t="s">
        <v>50</v>
      </c>
      <c r="H36" s="40" t="s">
        <v>51</v>
      </c>
      <c r="K36" s="40" t="s">
        <v>62</v>
      </c>
      <c r="L36" s="40" t="s">
        <v>63</v>
      </c>
      <c r="O36" s="40" t="s">
        <v>48</v>
      </c>
      <c r="P36" s="40" t="s">
        <v>32</v>
      </c>
    </row>
    <row r="37" spans="1:39" x14ac:dyDescent="0.2">
      <c r="C37" s="40" t="s">
        <v>52</v>
      </c>
      <c r="D37" s="40" t="s">
        <v>55</v>
      </c>
      <c r="G37" s="40" t="s">
        <v>58</v>
      </c>
      <c r="H37" s="40" t="s">
        <v>59</v>
      </c>
      <c r="K37" s="40" t="s">
        <v>64</v>
      </c>
      <c r="L37" s="40" t="s">
        <v>18</v>
      </c>
      <c r="O37" s="40" t="s">
        <v>56</v>
      </c>
      <c r="P37" s="40" t="s">
        <v>57</v>
      </c>
    </row>
    <row r="38" spans="1:39" ht="13.5" x14ac:dyDescent="0.25">
      <c r="C38" s="40" t="s">
        <v>53</v>
      </c>
      <c r="D38" s="40" t="s">
        <v>54</v>
      </c>
      <c r="G38" s="40" t="s">
        <v>60</v>
      </c>
      <c r="H38" s="40" t="s">
        <v>61</v>
      </c>
      <c r="K38" s="40" t="s">
        <v>65</v>
      </c>
      <c r="L38" s="40" t="s">
        <v>66</v>
      </c>
      <c r="O38" s="168" t="s">
        <v>49</v>
      </c>
      <c r="P38" s="40" t="s">
        <v>33</v>
      </c>
    </row>
    <row r="40" spans="1:39" ht="10.5" customHeight="1" x14ac:dyDescent="0.2">
      <c r="A40" s="118"/>
      <c r="B40" s="104" t="s">
        <v>185</v>
      </c>
    </row>
    <row r="41" spans="1:39" ht="10.5" customHeight="1" x14ac:dyDescent="0.2">
      <c r="B41" s="166" t="s">
        <v>186</v>
      </c>
    </row>
    <row r="42" spans="1:39" ht="10.5" customHeight="1" x14ac:dyDescent="0.2">
      <c r="B42" s="166" t="s">
        <v>183</v>
      </c>
    </row>
    <row r="43" spans="1:39" ht="10.5" customHeight="1" x14ac:dyDescent="0.2">
      <c r="B43" s="166"/>
    </row>
    <row r="44" spans="1:39" x14ac:dyDescent="0.2">
      <c r="B44" s="426" t="s">
        <v>187</v>
      </c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29"/>
    </row>
    <row r="45" spans="1:39" x14ac:dyDescent="0.2">
      <c r="B45" s="368" t="s">
        <v>103</v>
      </c>
      <c r="C45" s="369"/>
      <c r="D45" s="368" t="s">
        <v>104</v>
      </c>
      <c r="E45" s="369"/>
      <c r="F45" s="138" t="s">
        <v>28</v>
      </c>
      <c r="G45" s="138" t="s">
        <v>100</v>
      </c>
      <c r="H45" s="368" t="s">
        <v>102</v>
      </c>
      <c r="I45" s="408"/>
      <c r="J45" s="408"/>
      <c r="K45" s="408"/>
      <c r="L45" s="408"/>
      <c r="M45" s="408"/>
      <c r="N45" s="408"/>
      <c r="O45" s="408"/>
      <c r="P45" s="408"/>
      <c r="Q45" s="408"/>
      <c r="R45" s="369"/>
    </row>
    <row r="46" spans="1:39" x14ac:dyDescent="0.2">
      <c r="B46" s="139" t="s">
        <v>75</v>
      </c>
      <c r="C46" s="140" t="s">
        <v>99</v>
      </c>
      <c r="D46" s="139" t="s">
        <v>75</v>
      </c>
      <c r="E46" s="140" t="s">
        <v>99</v>
      </c>
      <c r="F46" s="141" t="s">
        <v>17</v>
      </c>
      <c r="G46" s="141" t="s">
        <v>101</v>
      </c>
      <c r="H46" s="397"/>
      <c r="I46" s="398"/>
      <c r="J46" s="398"/>
      <c r="K46" s="398"/>
      <c r="L46" s="398"/>
      <c r="M46" s="398"/>
      <c r="N46" s="398"/>
      <c r="O46" s="398"/>
      <c r="P46" s="398"/>
      <c r="Q46" s="398"/>
      <c r="R46" s="399"/>
    </row>
    <row r="47" spans="1:39" ht="15.75" customHeight="1" x14ac:dyDescent="0.2">
      <c r="B47" s="154" t="str">
        <f>IF('Data Entry'!C51="","",'Data Entry'!C51)</f>
        <v/>
      </c>
      <c r="C47" s="160" t="str">
        <f>IF('Data Entry'!D51="","",'Data Entry'!D51)</f>
        <v/>
      </c>
      <c r="D47" s="154" t="str">
        <f>IF('Data Entry'!E51="","",'Data Entry'!E51)</f>
        <v/>
      </c>
      <c r="E47" s="160" t="str">
        <f>IF('Data Entry'!F51="","",'Data Entry'!F51)</f>
        <v/>
      </c>
      <c r="F47" s="170" t="str">
        <f>IF('Data Entry'!G51="","",UPPER('Data Entry'!G51))</f>
        <v/>
      </c>
      <c r="G47" s="163" t="str">
        <f>IF('Data Entry'!H51="","",'Data Entry'!H51)</f>
        <v/>
      </c>
      <c r="H47" s="400" t="str">
        <f>IF('Data Entry'!I51="","",'Data Entry'!I51)</f>
        <v/>
      </c>
      <c r="I47" s="401"/>
      <c r="J47" s="401"/>
      <c r="K47" s="401"/>
      <c r="L47" s="401"/>
      <c r="M47" s="401"/>
      <c r="N47" s="401"/>
      <c r="O47" s="401"/>
      <c r="P47" s="401"/>
      <c r="Q47" s="401"/>
      <c r="R47" s="402"/>
    </row>
    <row r="48" spans="1:39" ht="15.75" customHeight="1" x14ac:dyDescent="0.2">
      <c r="B48" s="155" t="str">
        <f>IF('Data Entry'!C52="","",'Data Entry'!C52)</f>
        <v/>
      </c>
      <c r="C48" s="161" t="str">
        <f>IF('Data Entry'!D52="","",'Data Entry'!D52)</f>
        <v/>
      </c>
      <c r="D48" s="155" t="str">
        <f>IF('Data Entry'!E52="","",'Data Entry'!E52)</f>
        <v/>
      </c>
      <c r="E48" s="161" t="str">
        <f>IF('Data Entry'!F52="","",'Data Entry'!F52)</f>
        <v/>
      </c>
      <c r="F48" s="171" t="str">
        <f>IF('Data Entry'!G52="","",UPPER('Data Entry'!G52))</f>
        <v/>
      </c>
      <c r="G48" s="164" t="str">
        <f>IF('Data Entry'!H52="","",'Data Entry'!H52)</f>
        <v/>
      </c>
      <c r="H48" s="403" t="str">
        <f>IF('Data Entry'!I52="","",'Data Entry'!I52)</f>
        <v/>
      </c>
      <c r="I48" s="404"/>
      <c r="J48" s="404"/>
      <c r="K48" s="404"/>
      <c r="L48" s="404"/>
      <c r="M48" s="404"/>
      <c r="N48" s="404"/>
      <c r="O48" s="404"/>
      <c r="P48" s="404"/>
      <c r="Q48" s="404"/>
      <c r="R48" s="405"/>
    </row>
    <row r="49" spans="2:18" ht="15.75" customHeight="1" x14ac:dyDescent="0.2">
      <c r="B49" s="155" t="str">
        <f>IF('Data Entry'!C53="","",'Data Entry'!C53)</f>
        <v/>
      </c>
      <c r="C49" s="161" t="str">
        <f>IF('Data Entry'!D53="","",'Data Entry'!D53)</f>
        <v/>
      </c>
      <c r="D49" s="155" t="str">
        <f>IF('Data Entry'!E53="","",'Data Entry'!E53)</f>
        <v/>
      </c>
      <c r="E49" s="161" t="str">
        <f>IF('Data Entry'!F53="","",'Data Entry'!F53)</f>
        <v/>
      </c>
      <c r="F49" s="171" t="str">
        <f>IF('Data Entry'!G53="","",UPPER('Data Entry'!G53))</f>
        <v/>
      </c>
      <c r="G49" s="164" t="str">
        <f>IF('Data Entry'!H53="","",'Data Entry'!H53)</f>
        <v/>
      </c>
      <c r="H49" s="403" t="str">
        <f>IF('Data Entry'!I53="","",'Data Entry'!I53)</f>
        <v/>
      </c>
      <c r="I49" s="404"/>
      <c r="J49" s="404"/>
      <c r="K49" s="404"/>
      <c r="L49" s="404"/>
      <c r="M49" s="404"/>
      <c r="N49" s="404"/>
      <c r="O49" s="404"/>
      <c r="P49" s="404"/>
      <c r="Q49" s="404"/>
      <c r="R49" s="405"/>
    </row>
    <row r="50" spans="2:18" ht="15.75" customHeight="1" x14ac:dyDescent="0.2">
      <c r="B50" s="156" t="str">
        <f>IF('Data Entry'!C54="","",'Data Entry'!C54)</f>
        <v/>
      </c>
      <c r="C50" s="162" t="str">
        <f>IF('Data Entry'!D54="","",'Data Entry'!D54)</f>
        <v/>
      </c>
      <c r="D50" s="156" t="str">
        <f>IF('Data Entry'!E54="","",'Data Entry'!E54)</f>
        <v/>
      </c>
      <c r="E50" s="162" t="str">
        <f>IF('Data Entry'!F54="","",'Data Entry'!F54)</f>
        <v/>
      </c>
      <c r="F50" s="172" t="str">
        <f>IF('Data Entry'!G54="","",UPPER('Data Entry'!G54))</f>
        <v/>
      </c>
      <c r="G50" s="165" t="str">
        <f>IF('Data Entry'!H54="","",'Data Entry'!H54)</f>
        <v/>
      </c>
      <c r="H50" s="409" t="str">
        <f>IF('Data Entry'!I54="","",'Data Entry'!I54)</f>
        <v/>
      </c>
      <c r="I50" s="410"/>
      <c r="J50" s="410"/>
      <c r="K50" s="410"/>
      <c r="L50" s="410"/>
      <c r="M50" s="410"/>
      <c r="N50" s="410"/>
      <c r="O50" s="410"/>
      <c r="P50" s="410"/>
      <c r="Q50" s="410"/>
      <c r="R50" s="411"/>
    </row>
    <row r="51" spans="2:18" x14ac:dyDescent="0.2">
      <c r="C51" s="157" t="s">
        <v>188</v>
      </c>
    </row>
    <row r="52" spans="2:18" ht="14.25" customHeight="1" x14ac:dyDescent="0.2"/>
    <row r="53" spans="2:18" ht="14.25" customHeight="1" x14ac:dyDescent="0.2">
      <c r="B53" s="72"/>
      <c r="C53" s="72"/>
      <c r="D53" s="72"/>
      <c r="E53" s="72"/>
      <c r="G53" s="72"/>
      <c r="H53" s="72"/>
      <c r="K53" s="77"/>
      <c r="L53" s="72"/>
      <c r="M53" s="72"/>
      <c r="N53" s="72"/>
      <c r="O53" s="72"/>
      <c r="Q53" s="72"/>
      <c r="R53" s="72"/>
    </row>
    <row r="54" spans="2:18" x14ac:dyDescent="0.2">
      <c r="B54" s="408" t="s">
        <v>95</v>
      </c>
      <c r="C54" s="408"/>
      <c r="D54" s="408"/>
      <c r="E54" s="408"/>
      <c r="G54" s="408" t="s">
        <v>75</v>
      </c>
      <c r="H54" s="408"/>
      <c r="L54" s="408" t="s">
        <v>74</v>
      </c>
      <c r="M54" s="408"/>
      <c r="N54" s="408"/>
      <c r="O54" s="408"/>
      <c r="Q54" s="408" t="s">
        <v>75</v>
      </c>
      <c r="R54" s="408"/>
    </row>
  </sheetData>
  <sheetProtection selectLockedCells="1"/>
  <mergeCells count="37">
    <mergeCell ref="B21:C21"/>
    <mergeCell ref="B22:C22"/>
    <mergeCell ref="D21:E21"/>
    <mergeCell ref="D22:E22"/>
    <mergeCell ref="B45:C45"/>
    <mergeCell ref="D45:E45"/>
    <mergeCell ref="C26:J26"/>
    <mergeCell ref="B44:R44"/>
    <mergeCell ref="H21:I21"/>
    <mergeCell ref="F22:G22"/>
    <mergeCell ref="K26:R26"/>
    <mergeCell ref="F23:G23"/>
    <mergeCell ref="J21:K21"/>
    <mergeCell ref="F21:G21"/>
    <mergeCell ref="H45:R45"/>
    <mergeCell ref="D20:E20"/>
    <mergeCell ref="F20:G20"/>
    <mergeCell ref="H20:I20"/>
    <mergeCell ref="Q22:R22"/>
    <mergeCell ref="H22:I22"/>
    <mergeCell ref="L20:M20"/>
    <mergeCell ref="J20:K20"/>
    <mergeCell ref="G54:H54"/>
    <mergeCell ref="B54:E54"/>
    <mergeCell ref="L54:O54"/>
    <mergeCell ref="Q54:R54"/>
    <mergeCell ref="H50:R50"/>
    <mergeCell ref="H47:R47"/>
    <mergeCell ref="H48:R48"/>
    <mergeCell ref="H49:R49"/>
    <mergeCell ref="J19:K19"/>
    <mergeCell ref="M19:N19"/>
    <mergeCell ref="Q2:R2"/>
    <mergeCell ref="L21:M21"/>
    <mergeCell ref="L22:M22"/>
    <mergeCell ref="J22:K22"/>
    <mergeCell ref="H46:R46"/>
  </mergeCells>
  <phoneticPr fontId="0" type="noConversion"/>
  <dataValidations count="1">
    <dataValidation allowBlank="1" showErrorMessage="1" errorTitle="Leave Type Error" error="Please enter a valid Leave Type." sqref="B29:B33" xr:uid="{00000000-0002-0000-0200-000000000000}"/>
  </dataValidations>
  <printOptions horizontalCentered="1" verticalCentered="1"/>
  <pageMargins left="0.25" right="0.25" top="0.75" bottom="0.5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"/>
  <sheetViews>
    <sheetView workbookViewId="0">
      <selection activeCell="D3" sqref="D3"/>
    </sheetView>
  </sheetViews>
  <sheetFormatPr defaultRowHeight="12.75" x14ac:dyDescent="0.2"/>
  <cols>
    <col min="1" max="1" width="10.42578125" bestFit="1" customWidth="1"/>
    <col min="2" max="2" width="9.140625" bestFit="1" customWidth="1"/>
    <col min="3" max="3" width="46.42578125" bestFit="1" customWidth="1"/>
    <col min="4" max="4" width="10.85546875" bestFit="1" customWidth="1"/>
    <col min="5" max="5" width="13.140625" bestFit="1" customWidth="1"/>
  </cols>
  <sheetData>
    <row r="1" spans="1:5" x14ac:dyDescent="0.2">
      <c r="A1" t="s">
        <v>163</v>
      </c>
      <c r="B1" t="s">
        <v>75</v>
      </c>
      <c r="C1" t="s">
        <v>102</v>
      </c>
      <c r="D1" t="s">
        <v>164</v>
      </c>
      <c r="E1" t="s">
        <v>165</v>
      </c>
    </row>
    <row r="2" spans="1:5" x14ac:dyDescent="0.2">
      <c r="A2" t="s">
        <v>167</v>
      </c>
      <c r="B2" s="289">
        <v>43119</v>
      </c>
      <c r="C2" t="s">
        <v>166</v>
      </c>
      <c r="D2" t="s">
        <v>168</v>
      </c>
      <c r="E2" t="s">
        <v>169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9E1D250821945B0BA301528E126A2" ma:contentTypeVersion="14" ma:contentTypeDescription="Create a new document." ma:contentTypeScope="" ma:versionID="86557368b3c7a0780408cd8aa2d43de6">
  <xsd:schema xmlns:xsd="http://www.w3.org/2001/XMLSchema" xmlns:xs="http://www.w3.org/2001/XMLSchema" xmlns:p="http://schemas.microsoft.com/office/2006/metadata/properties" xmlns:ns1="http://schemas.microsoft.com/sharepoint/v3" xmlns:ns2="4b8578e5-3658-4715-9562-255f703c06fe" xmlns:ns3="5ca0f79c-f487-402c-9610-443055540516" targetNamespace="http://schemas.microsoft.com/office/2006/metadata/properties" ma:root="true" ma:fieldsID="55857921339020d7756e7edf4903a713" ns1:_="" ns2:_="" ns3:_="">
    <xsd:import namespace="http://schemas.microsoft.com/sharepoint/v3"/>
    <xsd:import namespace="4b8578e5-3658-4715-9562-255f703c06fe"/>
    <xsd:import namespace="5ca0f79c-f487-402c-9610-4430555405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578e5-3658-4715-9562-255f703c06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0f79c-f487-402c-9610-443055540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49606-3416-45C5-BF75-6D97B41EA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8578e5-3658-4715-9562-255f703c06fe"/>
    <ds:schemaRef ds:uri="5ca0f79c-f487-402c-9610-443055540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BC631-8085-4294-8990-F83EF9E43D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4316F55-3E0B-4397-A7A3-CE92D7998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 Entry</vt:lpstr>
      <vt:lpstr>TimeSheet</vt:lpstr>
      <vt:lpstr>Exceptions</vt:lpstr>
      <vt:lpstr>Tech Maintenance</vt:lpstr>
      <vt:lpstr>LeaveType</vt:lpstr>
      <vt:lpstr>'Data Entry'!Print_Area</vt:lpstr>
      <vt:lpstr>Exceptions!Print_Area</vt:lpstr>
      <vt:lpstr>TimeSheet!Print_Area</vt:lpstr>
      <vt:lpstr>WrkGrp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hsantos</dc:creator>
  <cp:lastModifiedBy>Jeremy Armstrong</cp:lastModifiedBy>
  <cp:lastPrinted>2019-01-04T20:20:47Z</cp:lastPrinted>
  <dcterms:created xsi:type="dcterms:W3CDTF">2001-02-07T15:44:51Z</dcterms:created>
  <dcterms:modified xsi:type="dcterms:W3CDTF">2021-12-17T16:21:13Z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0x0101006E39E1D250821945B0BA301528E126A2</vt:lpwstr>
  </property>
</Properties>
</file>